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EKHY\2025_10 Eksam sügis\Ülesanded\06_KVH\"/>
    </mc:Choice>
  </mc:AlternateContent>
  <xr:revisionPtr revIDLastSave="0" documentId="13_ncr:1_{4432718A-B9EF-4B0A-A158-56B9A307D99E}" xr6:coauthVersionLast="47" xr6:coauthVersionMax="47" xr10:uidLastSave="{00000000-0000-0000-0000-000000000000}"/>
  <bookViews>
    <workbookView xWindow="-105" yWindow="0" windowWidth="22185" windowHeight="20985" xr2:uid="{00000000-000D-0000-FFFF-FFFF00000000}"/>
  </bookViews>
  <sheets>
    <sheet name="Leht1"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1" l="1"/>
  <c r="D97" i="1"/>
  <c r="D102" i="1"/>
  <c r="C102" i="1"/>
  <c r="B102" i="1"/>
  <c r="E84" i="1" l="1"/>
  <c r="C68" i="1"/>
  <c r="C83" i="1" s="1"/>
  <c r="C87" i="1" s="1"/>
  <c r="D68" i="1"/>
  <c r="D83" i="1" s="1"/>
  <c r="D84" i="1" s="1"/>
  <c r="D85" i="1" s="1"/>
  <c r="E68" i="1"/>
  <c r="E86" i="1" s="1"/>
  <c r="E89" i="1" s="1"/>
  <c r="E87" i="1"/>
  <c r="B88" i="1"/>
  <c r="E67" i="1"/>
  <c r="D67" i="1"/>
  <c r="C67" i="1"/>
  <c r="E85" i="1" l="1"/>
  <c r="C84" i="1"/>
  <c r="C86" i="1" s="1"/>
  <c r="C89" i="1" s="1"/>
  <c r="D86" i="1"/>
  <c r="D89" i="1" s="1"/>
  <c r="D87" i="1"/>
  <c r="C85" i="1" l="1"/>
  <c r="B90" i="1"/>
  <c r="D98" i="1" s="1"/>
  <c r="E98" i="1" s="1"/>
  <c r="B91" i="1" l="1"/>
  <c r="F94" i="1" s="1"/>
</calcChain>
</file>

<file path=xl/sharedStrings.xml><?xml version="1.0" encoding="utf-8"?>
<sst xmlns="http://schemas.openxmlformats.org/spreadsheetml/2006/main" count="155" uniqueCount="125">
  <si>
    <t>NB! Tegemist on näitega vaid ühest võimalikust lahenduskäigust!</t>
  </si>
  <si>
    <t>a) Defineeri vara parima kasutuse mõiste ning ava läbi parima kasutuse nelja aspekti hinnatava vara parim kasutus?</t>
  </si>
  <si>
    <t xml:space="preserve">Vara parim kasutus - hindamisstandard defineerib vara parimat kasutust kui vara kõige tõenäolisemat kasutust, </t>
  </si>
  <si>
    <t>mis on füüsiliselt võimalik, vajalikult põhjendatud, õiguslikult lubatav, finantsmajanduslikult otstarbekas ja mille tulemusena hinnatav vara omandab kõrgeima väärtuse (EVS 875-1).</t>
  </si>
  <si>
    <t>Hinnatava vara lõppkasutajad</t>
  </si>
  <si>
    <t>Lõppkasutajaid iseloomustavad tunnused</t>
  </si>
  <si>
    <t>Kas hinnatav vara rahuldab turusegmendi nõudeid</t>
  </si>
  <si>
    <t>Kui suur osa lõppkasutajatest soovib hinnatavat vara</t>
  </si>
  <si>
    <t>Kui suur osa lõppkasutajatest on võimelised hinnatavat vara soetama</t>
  </si>
  <si>
    <t>d) Millised tehingud ei ole võrdluskõlbulikud ja miks? (jäta välja vaid täiesti sobimatud tehingud)</t>
  </si>
  <si>
    <t>Alljärgnevas tabelis on toodud võrdlustehingute valiku põhjendused:</t>
  </si>
  <si>
    <t>Nr</t>
  </si>
  <si>
    <t>Võrdlustehinguks mittesobivuse põhjendus</t>
  </si>
  <si>
    <t>-</t>
  </si>
  <si>
    <t>tehingu hind ei ole usaldusväärne (üldisest turutasemest ja ka avalikust pakkumishinnast oluliselt madalam)</t>
  </si>
  <si>
    <t>ei sobi, tegemist on ajaliselt vana tehinguga</t>
  </si>
  <si>
    <t>e) Millist võrdlusühikut kasutad ja miks?</t>
  </si>
  <si>
    <t>f) Milliseid võrdluselemente kasutad?</t>
  </si>
  <si>
    <t>Hinnatav vara</t>
  </si>
  <si>
    <t>Kommentaarid ja selgitused</t>
  </si>
  <si>
    <t>Tehingu aeg</t>
  </si>
  <si>
    <t>Ajaline kohandus, %</t>
  </si>
  <si>
    <t>Võrdlus</t>
  </si>
  <si>
    <t>Kohandus</t>
  </si>
  <si>
    <t>samaväärne</t>
  </si>
  <si>
    <t>kehvem</t>
  </si>
  <si>
    <t>parem</t>
  </si>
  <si>
    <t>Summaarne kohandus, %</t>
  </si>
  <si>
    <t>Kohanduste absoluutväärtuste summa</t>
  </si>
  <si>
    <t>Kohanduste absoluutväärtuste summa on leitud kõikide kohanduste (sh. ajalise kohanduse) absoluutväärtuste summana</t>
  </si>
  <si>
    <t>Kaalud</t>
  </si>
  <si>
    <t>Lõpptulemuse leidmisel kasutatakse kaalutud keskmist, kuna võrreldes aritmeetilise keskmisega annab see täpsema tulemuse (võimalik on parandada kohandamisel tekkivat ebatäpsust).</t>
  </si>
  <si>
    <t>Kaalutud keskmise kohandatud tehingu hinna leidmiseks liidame kokku kaalutud tehingu hinnad</t>
  </si>
  <si>
    <t>Võrdlustehing nr. 2</t>
  </si>
  <si>
    <t>Ajaldamine</t>
  </si>
  <si>
    <t>Kommentaarid lõpptulemusele</t>
  </si>
  <si>
    <t>Sarnaste varade likviidsus on hinnatava vara turupiirkonnas kõrge ja prognoositav müügiperiood on kuni 4 kuud.</t>
  </si>
  <si>
    <t>Kui suur on konkureeriv pakkumine turul?</t>
  </si>
  <si>
    <t>Kui palju pinda on arendusprotsessis?</t>
  </si>
  <si>
    <t>Kui pikk on müügiperiood?</t>
  </si>
  <si>
    <t>Missugune on neelduvuse protsess?</t>
  </si>
  <si>
    <t>Kas varal on alternatiivset kasutust ja kui suured on need riskid seoses alternatiivse kasutusega?</t>
  </si>
  <si>
    <t>Puuduvad</t>
  </si>
  <si>
    <t>Kuni 4 kuud</t>
  </si>
  <si>
    <t>Neelduvus on väga hea/suur, kuivõrd nõudlus on suur ja pakkumine praktiliselt puudub</t>
  </si>
  <si>
    <t>Tehingu hind, €</t>
  </si>
  <si>
    <t>b) Sõnasta ette antud lähteülesande kohaselt hinnatava vara turustatavuse 6 küsimust ning vasta neile?</t>
  </si>
  <si>
    <t>Hindamisel ei arvestata vara koormava hüpoteegiga.</t>
  </si>
  <si>
    <t>Tulenevalt lähteülesandest antud informatsioonist on hinnatava vara parimaks kasutuseks tema olemasolev kasutus üksikelamuna, mis on:</t>
  </si>
  <si>
    <r>
      <rPr>
        <b/>
        <sz val="9"/>
        <color theme="1"/>
        <rFont val="Calibri"/>
        <family val="2"/>
      </rPr>
      <t>füüsiline võimalikkus</t>
    </r>
    <r>
      <rPr>
        <sz val="9"/>
        <color theme="1"/>
        <rFont val="Calibri"/>
        <family val="2"/>
      </rPr>
      <t xml:space="preserve"> - asjaolu toetab hoonestuse olemasolu, lisaks hoone ruumiplaneering </t>
    </r>
  </si>
  <si>
    <r>
      <rPr>
        <b/>
        <sz val="9"/>
        <color theme="1"/>
        <rFont val="Calibri"/>
        <family val="2"/>
      </rPr>
      <t>vajalikult põhjendatud</t>
    </r>
    <r>
      <rPr>
        <sz val="9"/>
        <color theme="1"/>
        <rFont val="Calibri"/>
        <family val="2"/>
      </rPr>
      <t xml:space="preserve"> - tuginedes lähteülesandes antud infole, on piirkonnas suur nõudlus uute ja väga heas seisukorras üksikelamute vastu</t>
    </r>
  </si>
  <si>
    <r>
      <rPr>
        <b/>
        <sz val="9"/>
        <color theme="1"/>
        <rFont val="Calibri"/>
        <family val="2"/>
      </rPr>
      <t xml:space="preserve">õiguslikult lubatud </t>
    </r>
    <r>
      <rPr>
        <sz val="9"/>
        <color theme="1"/>
        <rFont val="Calibri"/>
        <family val="2"/>
      </rPr>
      <t>- tuginedes infole toetab õiguslikku lubatavust kinnisasja juriidiline sihtotstarve, hoone peamine õiguslik kasutusotstarve ning kehtestatud üldplaneeringu</t>
    </r>
  </si>
  <si>
    <t>kohane juhtotstarve</t>
  </si>
  <si>
    <r>
      <rPr>
        <b/>
        <sz val="9"/>
        <color theme="1"/>
        <rFont val="Calibri"/>
        <family val="2"/>
      </rPr>
      <t xml:space="preserve">finantsmajanduslik otstarbekus </t>
    </r>
    <r>
      <rPr>
        <sz val="9"/>
        <color theme="1"/>
        <rFont val="Calibri"/>
        <family val="2"/>
      </rPr>
      <t>- majanduslikult alternatiivsed kasutused puuduvad</t>
    </r>
  </si>
  <si>
    <t>peamiselt pered, kes soovivad soetada uut kaasaegset elamut keskmiselt hinnatud piirkonnas Tallinnas</t>
  </si>
  <si>
    <t>peamiselt keskmise või keksmisest mõnevõrra kõrgema sissetulekuga perekonnad, kes soovivad asuda elama Tallinnasse, lisaks perekonnad ka mujalt Eestist sooviga asuda elama Tallinnasse  Haabersti linnaosasse</t>
  </si>
  <si>
    <t>rahuldab turusegmendi nõudeid, kuna tuginedes turuinfole, on piirkonnas suur nõudlus uute üksikelamute vastu, hoone on eelduslikult väga heas seisukorras ning kõrgema hinnaklassi siseviimistlusega, kaasaegsete tehnosüsteemidega varustatud ning asub Tallinna linnas keskmiselt hinnatud piirkonnas</t>
  </si>
  <si>
    <t>kuna uute üksikelamute vastu on turul suur nõudlus, siis soovib hinnatavat vara keskmisest kõrgem hulk lõppkasutajatest</t>
  </si>
  <si>
    <t>tulenevalt teadaolevale infole sarnaste varade müügihindade osas, on keskmine osa võimeline sarnast vara soetama</t>
  </si>
  <si>
    <t>tuginedes turuinfole (lähteinfole) piirkonnas väärtuse kuupäeva seisuga uusarenduste pakkumised puuduvad</t>
  </si>
  <si>
    <t>ei ole vaba turu tingimustes tehtud tehing - tehingu osapooled omavahel seotud</t>
  </si>
  <si>
    <t>tehinguga seotud info puudulik, puudub info tehnovõrkudega liitumise osas</t>
  </si>
  <si>
    <t>ei ole vaba turu tingimustes tehtud tehing, tegemist on kohtutäituri poolt korraldatud avaliku enampakkumisega</t>
  </si>
  <si>
    <t xml:space="preserve">tegemist on ärikondlikku potentsiaaliga kinnisasjaga; liiga erinev vara </t>
  </si>
  <si>
    <t>tehingu hind ei ole usaldusväärne (üldisest turutasemest ja ka avalikust pakkumishinnast oluliselt kõrgem), lisaks ajaliselt vana tehing</t>
  </si>
  <si>
    <t>Turuanalüüsi tulemusel on teada, et turuosalised teevad enda otsuseid antud turusektoris lähtuvalt tehingu tervikhinnast.</t>
  </si>
  <si>
    <t>Asum (paiknemine)</t>
  </si>
  <si>
    <t>Hoone suletud netopind</t>
  </si>
  <si>
    <t>Hoone seisukord</t>
  </si>
  <si>
    <t>Konstruktsioon</t>
  </si>
  <si>
    <t>Tehnovõrkudega liitumised</t>
  </si>
  <si>
    <t>Turuväärtuse hindamine, NB! Väärtuse kuupäevaks on 29.09.2025</t>
  </si>
  <si>
    <t>Võrdlustehing nr.  9</t>
  </si>
  <si>
    <t>Võrdlustehing nr. 12</t>
  </si>
  <si>
    <t>Kommentaar</t>
  </si>
  <si>
    <t>hinnad on vahepeal tõusnud (arvestatud on ka ülesandes etteantud täpsust)</t>
  </si>
  <si>
    <t>hinnad on mõnevõrra tõusnud (arvestatud on ka ülesandes etteantud täpsust)</t>
  </si>
  <si>
    <t>Ajaldatud tehingu hind, €</t>
  </si>
  <si>
    <t>Hoone suletud netopindala, m²</t>
  </si>
  <si>
    <t>Hoone konstruktsioonid</t>
  </si>
  <si>
    <t>puit</t>
  </si>
  <si>
    <t>kivi</t>
  </si>
  <si>
    <t>Tehnovõrkudega (v.a. elekter) liitumine</t>
  </si>
  <si>
    <t>tasutud</t>
  </si>
  <si>
    <t>Summaarne kohandus, €</t>
  </si>
  <si>
    <t>Kohandatud tehingu hind, €</t>
  </si>
  <si>
    <t>Kaalutud tehingu hinnad, €</t>
  </si>
  <si>
    <t>Kaalutud keskmine kohandatud tehingu hind, €</t>
  </si>
  <si>
    <t>Ajaline kohandus, €</t>
  </si>
  <si>
    <t>september 2025</t>
  </si>
  <si>
    <t>Kivihooned on keskmiselt ca 10% võrra kallimad kui puithooned. Segakonstruktsioonil hooned (kivi + puit) on 5% võrra madalamalt hinnatud kui kivihooned.</t>
  </si>
  <si>
    <t>Asum</t>
  </si>
  <si>
    <t>Kakumäe asum</t>
  </si>
  <si>
    <t>Supelranna asum</t>
  </si>
  <si>
    <t>kõrgemailt on hinnatud Pargivahe, Supelranna ning Metsakivi asumid, kus uued üksikelamud on keskmiselt 5% võrra kõrgema hinnatasemega kui Kakumäe asumis asuvad elamud.
Kakumäe asumis asuvad uued üksikelamud on keskmise hinnatasemega – vastavalt  5% võrra madalam kui Pargivahe, Supelranna ning Metsakivi asumid ning 10% võrra kõrgem kui Kajaka asum.
Kajaka asumis asuvad uued üksikelamud on ostjate seas kõige madalamalt hinnatud – nende hinnatase on keskmiselt ca 15% võrra madalam kui Pargivahe, Supelranna ning Metsakivi asumites asuvad uued üksikelamud.</t>
  </si>
  <si>
    <t>eelduslikult väga hea</t>
  </si>
  <si>
    <t>väga hea</t>
  </si>
  <si>
    <t>hea</t>
  </si>
  <si>
    <t>Rahuldavas seisukorras elamud on keskmiselt 15% madalama hinnatasemega kui heas seisukorras elamud, sealjuures on väga heas seisukorras ja kallimast hinnaklassist siseviimistlusega elamute hinnatasemed ca 10% kõrgemad kui heas seisukorras elamutel.</t>
  </si>
  <si>
    <t>tasumata</t>
  </si>
  <si>
    <t>Liitumistasuks on fikseeritud 7 000 eurot igale üksikelamuga kinnisasjale.</t>
  </si>
  <si>
    <t>Tulenevalt asjaoljust, et väärtuse kuupäeva seisuga on hoone ehitusjärgus ning omanikul on olemas ehitusfirma kalkulatsioon, mis kulub hoone 100% valmisehitamiseks, leiame turuväärtuse väärtuse kuupäeva seisuga alljärgnevalt, kasutades jäägimeetodit:</t>
  </si>
  <si>
    <t>Ehituskalkulatsioon koos KM-ga</t>
  </si>
  <si>
    <t>Elamuturgu võib lugeda hindamise hetkel suhteliselt efektiivseks turusektoriks, mistõttu on võib pidada käesoleva hindamise täpsusastet keskmiseks (+/- 10%).</t>
  </si>
  <si>
    <t>Pargivahe asum</t>
  </si>
  <si>
    <t>väiksem, kehvem</t>
  </si>
  <si>
    <t>2024.a. teisel poolaastal tõusid üksikelamute hinnad kokku 5%.
2025.a. esimese kolme kvartali jooksul tõusid üksikelamute hinnad kokku ca 10%. 
2025.a. IV kvartalis on üksikelamute hinnad olnud üldjoontes stabiilsed. 
Kõik toimunud muutused on kuude lõikes olnud ühtlased. 
Kõik toodud ostu-müügi tehingud on toimunud vastava kuu algusega</t>
  </si>
  <si>
    <t>märts 2025</t>
  </si>
  <si>
    <t>juuli 2025</t>
  </si>
  <si>
    <t>november 2024</t>
  </si>
  <si>
    <t>Hindamistulemus sisaldab km, uute üksikelamute müügitehingud on km-ga maksustatavad.</t>
  </si>
  <si>
    <t>Üksikelamutega hoonestatud kinnistute tehinguhindade kujunemisel tekib järgmine seaduspärasus: 
•kinnistud hoone suletud netopinna suurusega 120 – 170 m² on 10% madalama hinnaga kui optimaalse hoone suletud netopinna suurusega (170 – 190 m²) kinnistud.
•Kinnistud hoone suletud netopinna suurusega 190 – 215 m² on omakorda 10% kõrgema hinnaga kui optimaalse suletud netopinna suurusega elamud.</t>
  </si>
  <si>
    <t>maksevahendiks lisaks valuutale auto ja vääriskivid</t>
  </si>
  <si>
    <t>liiga erinev vara, lisaks tehingu osapoolteks sugulased</t>
  </si>
  <si>
    <t>Kaalude andmisel on väikseim kaal antud kolmandale võrdlustehingule, sest seda on kohandatud kõige enam ning suurimad kaaud esimesele ja  teisele tehingule, kuna neid on kohandatud kõige vähem.</t>
  </si>
  <si>
    <t xml:space="preserve">ei ole vaba turu tingimustes tehtud tehing - tehingu osapooleks erihuviga isik </t>
  </si>
  <si>
    <t>Missugused on oodatavad müügihinnad?</t>
  </si>
  <si>
    <t xml:space="preserve">Müügihinnad vahemikus 300 000 – 450 000 €  </t>
  </si>
  <si>
    <t>konkureeriv pakkumine sisuliselt puudub, avalikes portaalides on pakkumisi vähe</t>
  </si>
  <si>
    <t xml:space="preserve">Kuna tegemist on ehitusjärgus ehitisega, on ka müügilikviidsus  madalam, kahandame saadud tulemust 10% võrra. </t>
  </si>
  <si>
    <t>Seega hinnatava vara turuväärtuseks (ehitusjärgus üksikelamu) kujuneb:</t>
  </si>
  <si>
    <t>277250 x 0.9 =</t>
  </si>
  <si>
    <t>Hinnatava vara turuväärtus eeldusel, et üksikelamu on vastavalt projektile 100% valmis ehitatud on 370 250 eurot ehk ümardatult 370 000 eurot (1805 €/m² taandatuna hinnatava üksikelamu suletud netopinnale).</t>
  </si>
  <si>
    <t>Hinnatava vara turuväärtus väärtuse kuupäeva seisuga on 249 525 eurot ehk ümardatult 250 000 eurot (1220 €/m² taandatuna hinnatava üksikelamu suletud netopinnale).</t>
  </si>
  <si>
    <t>tehinguga seotud info puudulik, puudub info hoone seisukorra osas, lisaks tegemist VÕL tehinguga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</si>
</sst>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
    <numFmt numFmtId="165" formatCode="0.0"/>
    <numFmt numFmtId="166" formatCode="#,##0&quot; €/ha&quot;"/>
    <numFmt numFmtId="167" formatCode="#,##0.0"/>
    <numFmt numFmtId="168" formatCode="_([$€-2]\ * #,##0_);_([$€-2]\ * \(#,##0\);_([$€-2]\ * &quot;-&quot;??_);_(@_)"/>
  </numFmts>
  <fonts count="26" x14ac:knownFonts="1">
    <font>
      <sz val="10"/>
      <color theme="1"/>
      <name val="Calibri"/>
      <family val="2"/>
      <charset val="186"/>
    </font>
    <font>
      <sz val="10"/>
      <name val="Arial"/>
      <family val="2"/>
      <charset val="186"/>
    </font>
    <font>
      <sz val="9"/>
      <color theme="1"/>
      <name val="Calibri"/>
      <family val="2"/>
    </font>
    <font>
      <sz val="9"/>
      <color rgb="FF000000"/>
      <name val="Calibri"/>
      <family val="2"/>
    </font>
    <font>
      <b/>
      <sz val="9"/>
      <color indexed="8"/>
      <name val="Calibri"/>
      <family val="2"/>
    </font>
    <font>
      <b/>
      <sz val="9"/>
      <name val="Calibri"/>
      <family val="2"/>
    </font>
    <font>
      <sz val="9"/>
      <color indexed="8"/>
      <name val="Calibri"/>
      <family val="2"/>
    </font>
    <font>
      <sz val="9"/>
      <name val="Calibri"/>
      <family val="2"/>
    </font>
    <font>
      <i/>
      <sz val="9"/>
      <name val="Calibri"/>
      <family val="2"/>
    </font>
    <font>
      <i/>
      <sz val="9"/>
      <color indexed="8"/>
      <name val="Calibri"/>
      <family val="2"/>
    </font>
    <font>
      <sz val="9"/>
      <color rgb="FF00B050"/>
      <name val="Calibri"/>
      <family val="2"/>
    </font>
    <font>
      <b/>
      <sz val="9"/>
      <color theme="1"/>
      <name val="Calibri"/>
      <family val="2"/>
    </font>
    <font>
      <b/>
      <u/>
      <sz val="9"/>
      <name val="Calibri"/>
      <family val="2"/>
    </font>
    <font>
      <sz val="10"/>
      <name val="Arial"/>
      <family val="2"/>
    </font>
    <font>
      <sz val="11"/>
      <color indexed="8"/>
      <name val="Calibri"/>
      <family val="2"/>
      <charset val="186"/>
    </font>
    <font>
      <sz val="11"/>
      <color indexed="9"/>
      <name val="Calibri"/>
      <family val="2"/>
      <charset val="186"/>
    </font>
    <font>
      <sz val="11"/>
      <color indexed="20"/>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18"/>
      <name val="Calibri"/>
      <family val="2"/>
      <charset val="186"/>
    </font>
    <font>
      <b/>
      <sz val="13"/>
      <color indexed="18"/>
      <name val="Calibri"/>
      <family val="2"/>
      <charset val="186"/>
    </font>
    <font>
      <b/>
      <sz val="11"/>
      <color indexed="18"/>
      <name val="Calibri"/>
      <family val="2"/>
      <charset val="186"/>
    </font>
    <font>
      <sz val="11"/>
      <color indexed="18"/>
      <name val="Calibri"/>
      <family val="2"/>
      <charset val="186"/>
    </font>
    <font>
      <b/>
      <sz val="11"/>
      <color indexed="8"/>
      <name val="Calibri"/>
      <family val="2"/>
      <charset val="186"/>
    </font>
    <font>
      <b/>
      <sz val="11"/>
      <color indexed="8"/>
      <name val="Arial"/>
      <family val="2"/>
    </font>
  </fonts>
  <fills count="15">
    <fill>
      <patternFill patternType="none"/>
    </fill>
    <fill>
      <patternFill patternType="gray125"/>
    </fill>
    <fill>
      <patternFill patternType="solid">
        <fgColor rgb="FF92D050"/>
        <bgColor indexed="64"/>
      </patternFill>
    </fill>
    <fill>
      <patternFill patternType="solid">
        <fgColor indexed="22"/>
        <bgColor indexed="64"/>
      </patternFill>
    </fill>
    <fill>
      <patternFill patternType="solid">
        <fgColor indexed="22"/>
      </patternFill>
    </fill>
    <fill>
      <patternFill patternType="solid">
        <fgColor indexed="9"/>
      </patternFill>
    </fill>
    <fill>
      <patternFill patternType="solid">
        <fgColor indexed="11"/>
      </patternFill>
    </fill>
    <fill>
      <patternFill patternType="solid">
        <fgColor indexed="13"/>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23"/>
      </patternFill>
    </fill>
    <fill>
      <patternFill patternType="solid">
        <fgColor theme="0" tint="-0.249977111117893"/>
        <bgColor indexed="64"/>
      </patternFill>
    </fill>
  </fills>
  <borders count="33">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thick">
        <color indexed="18"/>
      </bottom>
      <diagonal/>
    </border>
    <border>
      <left/>
      <right/>
      <top/>
      <bottom style="thick">
        <color indexed="22"/>
      </bottom>
      <diagonal/>
    </border>
    <border>
      <left/>
      <right/>
      <top/>
      <bottom style="medium">
        <color indexed="21"/>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7">
    <xf numFmtId="0" fontId="0" fillId="0" borderId="0"/>
    <xf numFmtId="0" fontId="1" fillId="0" borderId="0"/>
    <xf numFmtId="0" fontId="13" fillId="0" borderId="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5" fillId="8" borderId="0" applyNumberFormat="0" applyBorder="0" applyAlignment="0" applyProtection="0"/>
    <xf numFmtId="0" fontId="15" fillId="4"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2" borderId="0" applyNumberFormat="0" applyBorder="0" applyAlignment="0" applyProtection="0"/>
    <xf numFmtId="0" fontId="16" fillId="4" borderId="0" applyNumberFormat="0" applyBorder="0" applyAlignment="0" applyProtection="0"/>
    <xf numFmtId="0" fontId="17" fillId="13" borderId="26"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25" applyNumberFormat="0" applyAlignment="0" applyProtection="0"/>
    <xf numFmtId="0" fontId="24" fillId="4" borderId="30" applyNumberFormat="0" applyAlignment="0" applyProtection="0"/>
  </cellStyleXfs>
  <cellXfs count="156">
    <xf numFmtId="0" fontId="0" fillId="0" borderId="0" xfId="0"/>
    <xf numFmtId="0" fontId="7" fillId="2" borderId="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5" fillId="0" borderId="0" xfId="0" applyFont="1"/>
    <xf numFmtId="0" fontId="7" fillId="0" borderId="2" xfId="0" applyFont="1" applyBorder="1" applyAlignment="1">
      <alignment horizontal="center" vertical="center"/>
    </xf>
    <xf numFmtId="0" fontId="5" fillId="0" borderId="7" xfId="0" applyFont="1" applyBorder="1" applyAlignment="1">
      <alignment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xf numFmtId="9" fontId="8" fillId="0" borderId="2" xfId="0" applyNumberFormat="1" applyFont="1" applyBorder="1" applyAlignment="1">
      <alignment horizontal="center" vertical="center"/>
    </xf>
    <xf numFmtId="0" fontId="2" fillId="0" borderId="0" xfId="0" applyFont="1" applyAlignment="1">
      <alignment horizontal="left"/>
    </xf>
    <xf numFmtId="0" fontId="3" fillId="2" borderId="3" xfId="0" applyFont="1" applyFill="1" applyBorder="1" applyAlignment="1">
      <alignment horizontal="left" vertical="center" wrapText="1"/>
    </xf>
    <xf numFmtId="0" fontId="4" fillId="0" borderId="4" xfId="0" applyFont="1" applyBorder="1" applyAlignment="1">
      <alignment horizontal="center" vertical="center" wrapText="1"/>
    </xf>
    <xf numFmtId="0" fontId="6" fillId="0" borderId="7" xfId="0" applyFont="1" applyBorder="1" applyAlignment="1">
      <alignment horizontal="center"/>
    </xf>
    <xf numFmtId="0" fontId="2" fillId="0" borderId="4" xfId="0" applyFont="1" applyBorder="1"/>
    <xf numFmtId="0" fontId="5" fillId="0" borderId="5" xfId="0" applyFont="1" applyBorder="1" applyAlignment="1">
      <alignment horizontal="center" vertical="center"/>
    </xf>
    <xf numFmtId="0" fontId="7" fillId="0" borderId="7" xfId="0" applyFont="1" applyBorder="1"/>
    <xf numFmtId="0" fontId="2" fillId="3" borderId="2" xfId="0" applyFont="1" applyFill="1" applyBorder="1" applyAlignment="1">
      <alignment horizontal="center" vertical="center"/>
    </xf>
    <xf numFmtId="3" fontId="2" fillId="0" borderId="2" xfId="0" applyNumberFormat="1" applyFont="1" applyBorder="1" applyAlignment="1">
      <alignment horizontal="center" vertical="center"/>
    </xf>
    <xf numFmtId="0" fontId="5" fillId="0" borderId="7" xfId="0" applyFont="1" applyBorder="1"/>
    <xf numFmtId="0" fontId="5" fillId="3" borderId="2" xfId="0" applyFont="1" applyFill="1" applyBorder="1" applyAlignment="1">
      <alignment horizontal="center" vertical="center"/>
    </xf>
    <xf numFmtId="3" fontId="5" fillId="0" borderId="2" xfId="0" applyNumberFormat="1" applyFont="1" applyBorder="1" applyAlignment="1">
      <alignment horizontal="center" vertical="center"/>
    </xf>
    <xf numFmtId="0" fontId="2" fillId="0" borderId="7" xfId="0" applyFont="1" applyBorder="1"/>
    <xf numFmtId="49" fontId="7" fillId="0" borderId="2" xfId="0" applyNumberFormat="1" applyFont="1" applyBorder="1" applyAlignment="1">
      <alignment horizontal="center" vertical="center"/>
    </xf>
    <xf numFmtId="3" fontId="8"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0" fontId="8" fillId="0" borderId="7" xfId="0" applyFont="1" applyBorder="1"/>
    <xf numFmtId="0" fontId="8" fillId="0" borderId="2" xfId="0" applyFont="1" applyBorder="1" applyAlignment="1">
      <alignment horizontal="center" vertical="center"/>
    </xf>
    <xf numFmtId="0" fontId="2" fillId="0" borderId="2" xfId="0" applyFont="1" applyBorder="1"/>
    <xf numFmtId="0" fontId="2" fillId="0" borderId="8" xfId="0" applyFont="1" applyBorder="1"/>
    <xf numFmtId="2" fontId="2" fillId="0" borderId="2" xfId="0" applyNumberFormat="1" applyFont="1" applyBorder="1" applyAlignment="1">
      <alignment horizontal="center" vertical="center"/>
    </xf>
    <xf numFmtId="0" fontId="2" fillId="0" borderId="12" xfId="0" applyFont="1" applyBorder="1"/>
    <xf numFmtId="0" fontId="2" fillId="0" borderId="13" xfId="0" applyFont="1" applyBorder="1"/>
    <xf numFmtId="0" fontId="10" fillId="0" borderId="0" xfId="0" applyFont="1"/>
    <xf numFmtId="0" fontId="11" fillId="0" borderId="0" xfId="0" applyFont="1"/>
    <xf numFmtId="0" fontId="6" fillId="0" borderId="0" xfId="0" applyFont="1"/>
    <xf numFmtId="0" fontId="7" fillId="0" borderId="0" xfId="0" applyFont="1"/>
    <xf numFmtId="164" fontId="2" fillId="0" borderId="0" xfId="0" applyNumberFormat="1" applyFont="1" applyAlignment="1">
      <alignment horizontal="left"/>
    </xf>
    <xf numFmtId="0" fontId="12" fillId="0" borderId="0" xfId="0" applyFont="1"/>
    <xf numFmtId="164" fontId="2" fillId="0" borderId="0" xfId="0" applyNumberFormat="1" applyFont="1" applyAlignment="1">
      <alignment horizontal="right"/>
    </xf>
    <xf numFmtId="166" fontId="2" fillId="0" borderId="0" xfId="0" applyNumberFormat="1" applyFont="1" applyAlignment="1">
      <alignment horizontal="left"/>
    </xf>
    <xf numFmtId="164" fontId="2" fillId="0" borderId="0" xfId="0" applyNumberFormat="1" applyFont="1"/>
    <xf numFmtId="0" fontId="7" fillId="0" borderId="2" xfId="0" applyFont="1" applyBorder="1" applyAlignment="1">
      <alignment horizontal="center" vertical="center" wrapText="1"/>
    </xf>
    <xf numFmtId="0" fontId="2" fillId="0" borderId="0" xfId="0" applyFont="1" applyAlignment="1">
      <alignment horizontal="left" vertical="center"/>
    </xf>
    <xf numFmtId="0" fontId="4" fillId="0" borderId="11" xfId="0" applyFont="1" applyBorder="1" applyAlignment="1">
      <alignment wrapText="1"/>
    </xf>
    <xf numFmtId="3" fontId="4" fillId="0" borderId="12" xfId="0" applyNumberFormat="1" applyFont="1" applyBorder="1"/>
    <xf numFmtId="0" fontId="5" fillId="0" borderId="5" xfId="0" applyFont="1" applyBorder="1"/>
    <xf numFmtId="0" fontId="2" fillId="3" borderId="2" xfId="0" applyFont="1" applyFill="1" applyBorder="1"/>
    <xf numFmtId="0" fontId="2" fillId="0" borderId="7" xfId="0" applyFont="1" applyBorder="1" applyAlignment="1">
      <alignment vertical="center"/>
    </xf>
    <xf numFmtId="0" fontId="2" fillId="3" borderId="21" xfId="0" applyFont="1" applyFill="1" applyBorder="1" applyAlignment="1">
      <alignment horizontal="left"/>
    </xf>
    <xf numFmtId="0" fontId="2" fillId="3" borderId="22" xfId="0" applyFont="1" applyFill="1" applyBorder="1" applyAlignment="1">
      <alignment horizontal="left"/>
    </xf>
    <xf numFmtId="0" fontId="2" fillId="3" borderId="23" xfId="0" applyFont="1" applyFill="1" applyBorder="1" applyAlignment="1">
      <alignment horizontal="left"/>
    </xf>
    <xf numFmtId="0" fontId="8" fillId="3" borderId="2" xfId="0" applyFont="1" applyFill="1" applyBorder="1"/>
    <xf numFmtId="0" fontId="2" fillId="0" borderId="7" xfId="0" applyFont="1" applyBorder="1" applyAlignment="1">
      <alignment wrapText="1"/>
    </xf>
    <xf numFmtId="9" fontId="2" fillId="0" borderId="2" xfId="0" applyNumberFormat="1" applyFont="1" applyBorder="1" applyAlignment="1">
      <alignment horizontal="center" vertical="center"/>
    </xf>
    <xf numFmtId="2" fontId="2" fillId="0" borderId="2" xfId="0" applyNumberFormat="1" applyFont="1" applyBorder="1"/>
    <xf numFmtId="0" fontId="2" fillId="3" borderId="12" xfId="0"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0" borderId="2" xfId="0" applyNumberFormat="1" applyFont="1" applyBorder="1" applyAlignment="1">
      <alignment horizontal="center" vertical="center" wrapText="1"/>
    </xf>
    <xf numFmtId="0" fontId="7" fillId="3" borderId="2" xfId="0" applyFont="1" applyFill="1" applyBorder="1" applyAlignment="1">
      <alignment horizontal="center" vertical="center"/>
    </xf>
    <xf numFmtId="0" fontId="25" fillId="0" borderId="0" xfId="0" applyFont="1"/>
    <xf numFmtId="0" fontId="13" fillId="0" borderId="0" xfId="0" applyFont="1"/>
    <xf numFmtId="3" fontId="2" fillId="0" borderId="0" xfId="0" applyNumberFormat="1" applyFont="1"/>
    <xf numFmtId="0" fontId="6" fillId="2" borderId="7" xfId="0" applyFont="1" applyFill="1" applyBorder="1" applyAlignment="1">
      <alignment horizontal="center"/>
    </xf>
    <xf numFmtId="3" fontId="7" fillId="0" borderId="2" xfId="0" applyNumberFormat="1" applyFont="1" applyBorder="1" applyAlignment="1">
      <alignment horizontal="center" vertical="center"/>
    </xf>
    <xf numFmtId="9" fontId="9" fillId="0" borderId="2" xfId="0" applyNumberFormat="1" applyFont="1" applyBorder="1" applyAlignment="1">
      <alignment horizontal="center" vertical="center"/>
    </xf>
    <xf numFmtId="167" fontId="6" fillId="0" borderId="2"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xf>
    <xf numFmtId="3" fontId="6" fillId="0" borderId="2" xfId="0" applyNumberFormat="1" applyFont="1" applyBorder="1" applyAlignment="1">
      <alignment horizontal="center" vertical="center"/>
    </xf>
    <xf numFmtId="3" fontId="9" fillId="0" borderId="2" xfId="0" applyNumberFormat="1" applyFont="1" applyBorder="1" applyAlignment="1">
      <alignment horizontal="center" vertical="center"/>
    </xf>
    <xf numFmtId="10" fontId="8" fillId="0" borderId="2" xfId="0" applyNumberFormat="1" applyFont="1" applyBorder="1" applyAlignment="1">
      <alignment horizontal="center" vertical="center"/>
    </xf>
    <xf numFmtId="0" fontId="6" fillId="0" borderId="11" xfId="0" applyFont="1" applyBorder="1" applyAlignment="1">
      <alignment horizontal="center"/>
    </xf>
    <xf numFmtId="165" fontId="7" fillId="0" borderId="2" xfId="0" applyNumberFormat="1" applyFont="1" applyBorder="1" applyAlignment="1">
      <alignment horizontal="center" vertical="center"/>
    </xf>
    <xf numFmtId="165" fontId="13" fillId="0" borderId="0" xfId="0" applyNumberFormat="1" applyFont="1" applyAlignment="1">
      <alignment horizontal="left"/>
    </xf>
    <xf numFmtId="0" fontId="0" fillId="0" borderId="0" xfId="0" applyAlignment="1">
      <alignment horizontal="left"/>
    </xf>
    <xf numFmtId="0" fontId="13" fillId="0" borderId="0" xfId="0" applyFont="1" applyAlignment="1">
      <alignment horizontal="left"/>
    </xf>
    <xf numFmtId="165" fontId="7" fillId="0" borderId="0" xfId="0" applyNumberFormat="1" applyFont="1" applyAlignment="1">
      <alignment horizontal="left"/>
    </xf>
    <xf numFmtId="0" fontId="2" fillId="0" borderId="0" xfId="0" applyFont="1" applyAlignment="1">
      <alignment horizontal="right"/>
    </xf>
    <xf numFmtId="168" fontId="7" fillId="0" borderId="0" xfId="0" applyNumberFormat="1" applyFont="1" applyAlignment="1">
      <alignment horizontal="left"/>
    </xf>
    <xf numFmtId="168" fontId="2" fillId="0" borderId="0" xfId="0" applyNumberFormat="1" applyFont="1"/>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7"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7" fillId="0" borderId="21" xfId="0" applyFont="1" applyBorder="1" applyAlignment="1">
      <alignment horizontal="left" wrapText="1"/>
    </xf>
    <xf numFmtId="0" fontId="2" fillId="0" borderId="22" xfId="0" applyFont="1" applyBorder="1" applyAlignment="1">
      <alignment horizontal="left" wrapText="1"/>
    </xf>
    <xf numFmtId="0" fontId="2" fillId="0" borderId="23"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20" xfId="0" applyFont="1" applyBorder="1" applyAlignment="1">
      <alignment horizontal="left" wrapText="1"/>
    </xf>
    <xf numFmtId="0" fontId="7" fillId="0" borderId="22" xfId="0" applyFont="1" applyBorder="1" applyAlignment="1">
      <alignment horizontal="left" wrapText="1"/>
    </xf>
    <xf numFmtId="0" fontId="7" fillId="0" borderId="23" xfId="0" applyFont="1" applyBorder="1" applyAlignment="1">
      <alignment horizontal="left" wrapText="1"/>
    </xf>
    <xf numFmtId="0" fontId="7" fillId="0" borderId="18" xfId="0" applyFont="1" applyBorder="1" applyAlignment="1">
      <alignment horizontal="left" wrapText="1"/>
    </xf>
    <xf numFmtId="0" fontId="7" fillId="0" borderId="19" xfId="0" applyFont="1" applyBorder="1" applyAlignment="1">
      <alignment horizontal="left" wrapText="1"/>
    </xf>
    <xf numFmtId="0" fontId="7" fillId="0" borderId="20" xfId="0" applyFont="1" applyBorder="1" applyAlignment="1">
      <alignment horizontal="left" wrapText="1"/>
    </xf>
    <xf numFmtId="0" fontId="7" fillId="0" borderId="2" xfId="0" applyFont="1" applyBorder="1" applyAlignment="1">
      <alignment horizontal="left"/>
    </xf>
    <xf numFmtId="0" fontId="7" fillId="0" borderId="8" xfId="0" applyFont="1" applyBorder="1" applyAlignment="1">
      <alignment horizontal="left"/>
    </xf>
    <xf numFmtId="0" fontId="5" fillId="0" borderId="5" xfId="0" applyFont="1" applyBorder="1" applyAlignment="1">
      <alignment horizontal="left" vertical="center"/>
    </xf>
    <xf numFmtId="0" fontId="5" fillId="0" borderId="6" xfId="0" applyFont="1" applyBorder="1" applyAlignment="1">
      <alignment horizontal="left" vertical="center"/>
    </xf>
    <xf numFmtId="0" fontId="7" fillId="0" borderId="3"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5" fillId="2" borderId="3"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0" fontId="7" fillId="14" borderId="21" xfId="0" applyFont="1" applyFill="1" applyBorder="1" applyAlignment="1">
      <alignment horizontal="center" vertical="center" wrapText="1"/>
    </xf>
    <xf numFmtId="0" fontId="7" fillId="14" borderId="22" xfId="0" applyFont="1" applyFill="1" applyBorder="1" applyAlignment="1">
      <alignment horizontal="center" vertical="center" wrapText="1"/>
    </xf>
    <xf numFmtId="0" fontId="7" fillId="14" borderId="23"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5" fillId="0" borderId="14" xfId="0" applyFont="1" applyBorder="1" applyAlignment="1">
      <alignment horizontal="left"/>
    </xf>
    <xf numFmtId="0" fontId="5" fillId="0" borderId="15" xfId="0" applyFont="1" applyBorder="1" applyAlignment="1">
      <alignment horizontal="left"/>
    </xf>
    <xf numFmtId="0" fontId="5" fillId="0" borderId="16" xfId="0" applyFont="1" applyBorder="1" applyAlignment="1">
      <alignment horizontal="left"/>
    </xf>
    <xf numFmtId="0" fontId="7" fillId="2" borderId="3"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2" borderId="2" xfId="0" applyFont="1" applyFill="1" applyBorder="1" applyAlignment="1">
      <alignment horizontal="left"/>
    </xf>
    <xf numFmtId="0" fontId="7" fillId="2" borderId="8" xfId="0" applyFont="1" applyFill="1" applyBorder="1" applyAlignment="1">
      <alignment horizontal="left"/>
    </xf>
    <xf numFmtId="0" fontId="7" fillId="0" borderId="0" xfId="0" applyFont="1" applyAlignment="1">
      <alignment horizontal="left"/>
    </xf>
    <xf numFmtId="166" fontId="2" fillId="0" borderId="0" xfId="0" applyNumberFormat="1" applyFont="1" applyAlignment="1">
      <alignment horizontal="center" wrapText="1"/>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 fillId="0" borderId="21" xfId="0" applyFont="1" applyBorder="1" applyAlignment="1">
      <alignment horizontal="left" wrapText="1"/>
    </xf>
    <xf numFmtId="0" fontId="2" fillId="0" borderId="22" xfId="0" applyFont="1" applyBorder="1" applyAlignment="1">
      <alignment horizontal="left"/>
    </xf>
    <xf numFmtId="0" fontId="2" fillId="0" borderId="23" xfId="0" applyFont="1" applyBorder="1" applyAlignment="1">
      <alignment horizontal="left"/>
    </xf>
    <xf numFmtId="0" fontId="2" fillId="0" borderId="17"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3"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3" borderId="23" xfId="0" applyFont="1" applyFill="1" applyBorder="1" applyAlignment="1">
      <alignment horizontal="center"/>
    </xf>
    <xf numFmtId="0" fontId="2" fillId="3" borderId="17" xfId="0" applyFont="1" applyFill="1" applyBorder="1" applyAlignment="1">
      <alignment horizontal="center"/>
    </xf>
    <xf numFmtId="0" fontId="2" fillId="3" borderId="0" xfId="0" applyFont="1" applyFill="1" applyAlignment="1">
      <alignment horizontal="center"/>
    </xf>
    <xf numFmtId="0" fontId="2" fillId="3" borderId="1" xfId="0"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2" fillId="3" borderId="20" xfId="0" applyFont="1" applyFill="1" applyBorder="1" applyAlignment="1">
      <alignment horizontal="center"/>
    </xf>
  </cellXfs>
  <cellStyles count="37">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ccent1" xfId="21" xr:uid="{00000000-0005-0000-0000-000012000000}"/>
    <cellStyle name="Accent2" xfId="22" xr:uid="{00000000-0005-0000-0000-000013000000}"/>
    <cellStyle name="Accent3" xfId="23" xr:uid="{00000000-0005-0000-0000-000014000000}"/>
    <cellStyle name="Accent4" xfId="24" xr:uid="{00000000-0005-0000-0000-000015000000}"/>
    <cellStyle name="Accent5" xfId="25" xr:uid="{00000000-0005-0000-0000-000016000000}"/>
    <cellStyle name="Accent6" xfId="26" xr:uid="{00000000-0005-0000-0000-000017000000}"/>
    <cellStyle name="Bad" xfId="27" xr:uid="{00000000-0005-0000-0000-000018000000}"/>
    <cellStyle name="Check Cell" xfId="28" xr:uid="{00000000-0005-0000-0000-000019000000}"/>
    <cellStyle name="Explanatory Text" xfId="29" xr:uid="{00000000-0005-0000-0000-00001A000000}"/>
    <cellStyle name="Good" xfId="30" xr:uid="{00000000-0005-0000-0000-00001B000000}"/>
    <cellStyle name="Heading 1" xfId="31" xr:uid="{00000000-0005-0000-0000-00001C000000}"/>
    <cellStyle name="Heading 2" xfId="32" xr:uid="{00000000-0005-0000-0000-00001D000000}"/>
    <cellStyle name="Heading 3" xfId="33" xr:uid="{00000000-0005-0000-0000-00001E000000}"/>
    <cellStyle name="Heading 4" xfId="34" xr:uid="{00000000-0005-0000-0000-00001F000000}"/>
    <cellStyle name="Input" xfId="35" xr:uid="{00000000-0005-0000-0000-000020000000}"/>
    <cellStyle name="Normaallaad 2" xfId="2" xr:uid="{00000000-0005-0000-0000-000021000000}"/>
    <cellStyle name="Normal" xfId="0" builtinId="0"/>
    <cellStyle name="Normal 2" xfId="1" xr:uid="{00000000-0005-0000-0000-000023000000}"/>
    <cellStyle name="Output" xfId="36"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topLeftCell="A65" zoomScale="110" zoomScaleNormal="110" workbookViewId="0">
      <selection activeCell="D107" sqref="D107"/>
    </sheetView>
  </sheetViews>
  <sheetFormatPr defaultColWidth="8.7109375" defaultRowHeight="12" x14ac:dyDescent="0.2"/>
  <cols>
    <col min="1" max="1" width="26.28515625" style="8" customWidth="1"/>
    <col min="2" max="2" width="15.7109375" style="8" customWidth="1"/>
    <col min="3" max="3" width="20.28515625" style="8" customWidth="1"/>
    <col min="4" max="4" width="19.28515625" style="8" customWidth="1"/>
    <col min="5" max="5" width="23.28515625" style="8" customWidth="1"/>
    <col min="6" max="6" width="21.7109375" style="8" customWidth="1"/>
    <col min="7" max="7" width="15.28515625" style="8" customWidth="1"/>
    <col min="8" max="8" width="22.7109375" style="8" customWidth="1"/>
    <col min="9" max="9" width="8.7109375" style="8"/>
    <col min="10" max="10" width="22" style="8" customWidth="1"/>
    <col min="11" max="11" width="16.28515625" style="8" customWidth="1"/>
    <col min="12" max="16384" width="8.7109375" style="8"/>
  </cols>
  <sheetData>
    <row r="1" spans="1:5" x14ac:dyDescent="0.2">
      <c r="A1" s="33" t="s">
        <v>0</v>
      </c>
    </row>
    <row r="3" spans="1:5" x14ac:dyDescent="0.2">
      <c r="A3" s="34" t="s">
        <v>1</v>
      </c>
    </row>
    <row r="4" spans="1:5" x14ac:dyDescent="0.2">
      <c r="A4" s="8" t="s">
        <v>2</v>
      </c>
    </row>
    <row r="5" spans="1:5" x14ac:dyDescent="0.2">
      <c r="A5" s="8" t="s">
        <v>3</v>
      </c>
    </row>
    <row r="7" spans="1:5" x14ac:dyDescent="0.2">
      <c r="A7" s="8" t="s">
        <v>48</v>
      </c>
    </row>
    <row r="8" spans="1:5" x14ac:dyDescent="0.2">
      <c r="A8" s="8" t="s">
        <v>49</v>
      </c>
    </row>
    <row r="9" spans="1:5" x14ac:dyDescent="0.2">
      <c r="A9" s="8" t="s">
        <v>50</v>
      </c>
    </row>
    <row r="10" spans="1:5" x14ac:dyDescent="0.2">
      <c r="A10" s="8" t="s">
        <v>51</v>
      </c>
    </row>
    <row r="11" spans="1:5" x14ac:dyDescent="0.2">
      <c r="A11" s="8" t="s">
        <v>52</v>
      </c>
    </row>
    <row r="12" spans="1:5" x14ac:dyDescent="0.2">
      <c r="A12" s="8" t="s">
        <v>53</v>
      </c>
    </row>
    <row r="14" spans="1:5" x14ac:dyDescent="0.2">
      <c r="A14" s="3" t="s">
        <v>46</v>
      </c>
      <c r="C14" s="36"/>
    </row>
    <row r="15" spans="1:5" x14ac:dyDescent="0.2">
      <c r="A15" s="10"/>
    </row>
    <row r="16" spans="1:5" ht="38.25" customHeight="1" x14ac:dyDescent="0.2">
      <c r="A16" s="11" t="s">
        <v>4</v>
      </c>
      <c r="B16" s="82" t="s">
        <v>54</v>
      </c>
      <c r="C16" s="82"/>
      <c r="D16" s="82"/>
      <c r="E16" s="82"/>
    </row>
    <row r="17" spans="1:5" ht="40.15" customHeight="1" x14ac:dyDescent="0.2">
      <c r="A17" s="11" t="s">
        <v>5</v>
      </c>
      <c r="B17" s="82" t="s">
        <v>55</v>
      </c>
      <c r="C17" s="82"/>
      <c r="D17" s="82"/>
      <c r="E17" s="82"/>
    </row>
    <row r="18" spans="1:5" ht="43.5" customHeight="1" x14ac:dyDescent="0.2">
      <c r="A18" s="11" t="s">
        <v>6</v>
      </c>
      <c r="B18" s="82" t="s">
        <v>56</v>
      </c>
      <c r="C18" s="82"/>
      <c r="D18" s="82"/>
      <c r="E18" s="82"/>
    </row>
    <row r="19" spans="1:5" ht="40.5" customHeight="1" x14ac:dyDescent="0.2">
      <c r="A19" s="2" t="s">
        <v>7</v>
      </c>
      <c r="B19" s="82" t="s">
        <v>57</v>
      </c>
      <c r="C19" s="82"/>
      <c r="D19" s="82"/>
      <c r="E19" s="82"/>
    </row>
    <row r="20" spans="1:5" ht="36" x14ac:dyDescent="0.2">
      <c r="A20" s="1" t="s">
        <v>8</v>
      </c>
      <c r="B20" s="81" t="s">
        <v>58</v>
      </c>
      <c r="C20" s="81"/>
      <c r="D20" s="81"/>
      <c r="E20" s="81"/>
    </row>
    <row r="21" spans="1:5" ht="24" x14ac:dyDescent="0.2">
      <c r="A21" s="1" t="s">
        <v>37</v>
      </c>
      <c r="B21" s="81" t="s">
        <v>118</v>
      </c>
      <c r="C21" s="81"/>
      <c r="D21" s="81"/>
      <c r="E21" s="81"/>
    </row>
    <row r="22" spans="1:5" ht="33.75" customHeight="1" x14ac:dyDescent="0.2">
      <c r="A22" s="1" t="s">
        <v>38</v>
      </c>
      <c r="B22" s="81" t="s">
        <v>59</v>
      </c>
      <c r="C22" s="81"/>
      <c r="D22" s="81"/>
      <c r="E22" s="81"/>
    </row>
    <row r="23" spans="1:5" x14ac:dyDescent="0.2">
      <c r="A23" s="1" t="s">
        <v>39</v>
      </c>
      <c r="B23" s="81" t="s">
        <v>43</v>
      </c>
      <c r="C23" s="81"/>
      <c r="D23" s="81"/>
      <c r="E23" s="81"/>
    </row>
    <row r="24" spans="1:5" ht="24" x14ac:dyDescent="0.2">
      <c r="A24" s="1" t="s">
        <v>40</v>
      </c>
      <c r="B24" s="81" t="s">
        <v>44</v>
      </c>
      <c r="C24" s="81"/>
      <c r="D24" s="81"/>
      <c r="E24" s="81"/>
    </row>
    <row r="25" spans="1:5" ht="24" x14ac:dyDescent="0.2">
      <c r="A25" s="1" t="s">
        <v>116</v>
      </c>
      <c r="B25" s="81" t="s">
        <v>117</v>
      </c>
      <c r="C25" s="81"/>
      <c r="D25" s="81"/>
      <c r="E25" s="81"/>
    </row>
    <row r="26" spans="1:5" ht="48" x14ac:dyDescent="0.2">
      <c r="A26" s="1" t="s">
        <v>41</v>
      </c>
      <c r="B26" s="81" t="s">
        <v>42</v>
      </c>
      <c r="C26" s="81"/>
      <c r="D26" s="81"/>
      <c r="E26" s="81"/>
    </row>
    <row r="29" spans="1:5" x14ac:dyDescent="0.2">
      <c r="A29" s="34" t="s">
        <v>9</v>
      </c>
    </row>
    <row r="31" spans="1:5" x14ac:dyDescent="0.2">
      <c r="A31" s="35" t="s">
        <v>10</v>
      </c>
    </row>
    <row r="32" spans="1:5" ht="12.75" thickBot="1" x14ac:dyDescent="0.25"/>
    <row r="33" spans="1:6" x14ac:dyDescent="0.2">
      <c r="A33" s="12" t="s">
        <v>11</v>
      </c>
      <c r="B33" s="99" t="s">
        <v>12</v>
      </c>
      <c r="C33" s="99"/>
      <c r="D33" s="99"/>
      <c r="E33" s="99"/>
      <c r="F33" s="100"/>
    </row>
    <row r="34" spans="1:6" x14ac:dyDescent="0.2">
      <c r="A34" s="13">
        <v>1</v>
      </c>
      <c r="B34" s="101" t="s">
        <v>60</v>
      </c>
      <c r="C34" s="102"/>
      <c r="D34" s="102"/>
      <c r="E34" s="102"/>
      <c r="F34" s="103"/>
    </row>
    <row r="35" spans="1:6" x14ac:dyDescent="0.2">
      <c r="A35" s="63">
        <v>2</v>
      </c>
      <c r="B35" s="104" t="s">
        <v>13</v>
      </c>
      <c r="C35" s="105"/>
      <c r="D35" s="105"/>
      <c r="E35" s="105"/>
      <c r="F35" s="106"/>
    </row>
    <row r="36" spans="1:6" x14ac:dyDescent="0.2">
      <c r="A36" s="13">
        <v>3</v>
      </c>
      <c r="B36" s="97" t="s">
        <v>14</v>
      </c>
      <c r="C36" s="97"/>
      <c r="D36" s="97"/>
      <c r="E36" s="97"/>
      <c r="F36" s="98"/>
    </row>
    <row r="37" spans="1:6" x14ac:dyDescent="0.2">
      <c r="A37" s="13">
        <v>4</v>
      </c>
      <c r="B37" s="97" t="s">
        <v>15</v>
      </c>
      <c r="C37" s="97"/>
      <c r="D37" s="97"/>
      <c r="E37" s="97"/>
      <c r="F37" s="98"/>
    </row>
    <row r="38" spans="1:6" x14ac:dyDescent="0.2">
      <c r="A38" s="13">
        <v>5</v>
      </c>
      <c r="B38" s="97" t="s">
        <v>14</v>
      </c>
      <c r="C38" s="97"/>
      <c r="D38" s="97"/>
      <c r="E38" s="97"/>
      <c r="F38" s="98"/>
    </row>
    <row r="39" spans="1:6" x14ac:dyDescent="0.2">
      <c r="A39" s="13">
        <v>6</v>
      </c>
      <c r="B39" s="97" t="s">
        <v>61</v>
      </c>
      <c r="C39" s="97"/>
      <c r="D39" s="97"/>
      <c r="E39" s="97"/>
      <c r="F39" s="98"/>
    </row>
    <row r="40" spans="1:6" x14ac:dyDescent="0.2">
      <c r="A40" s="13">
        <v>7</v>
      </c>
      <c r="B40" s="97" t="s">
        <v>64</v>
      </c>
      <c r="C40" s="97"/>
      <c r="D40" s="97"/>
      <c r="E40" s="97"/>
      <c r="F40" s="98"/>
    </row>
    <row r="41" spans="1:6" x14ac:dyDescent="0.2">
      <c r="A41" s="13">
        <v>8</v>
      </c>
      <c r="B41" s="97" t="s">
        <v>62</v>
      </c>
      <c r="C41" s="97"/>
      <c r="D41" s="97"/>
      <c r="E41" s="97"/>
      <c r="F41" s="98"/>
    </row>
    <row r="42" spans="1:6" x14ac:dyDescent="0.2">
      <c r="A42" s="63">
        <v>9</v>
      </c>
      <c r="B42" s="116" t="s">
        <v>13</v>
      </c>
      <c r="C42" s="117"/>
      <c r="D42" s="117"/>
      <c r="E42" s="117"/>
      <c r="F42" s="118"/>
    </row>
    <row r="43" spans="1:6" x14ac:dyDescent="0.2">
      <c r="A43" s="13">
        <v>10</v>
      </c>
      <c r="B43" s="97" t="s">
        <v>63</v>
      </c>
      <c r="C43" s="97"/>
      <c r="D43" s="97"/>
      <c r="E43" s="97"/>
      <c r="F43" s="98"/>
    </row>
    <row r="44" spans="1:6" x14ac:dyDescent="0.2">
      <c r="A44" s="13">
        <v>11</v>
      </c>
      <c r="B44" s="101" t="s">
        <v>115</v>
      </c>
      <c r="C44" s="102"/>
      <c r="D44" s="102"/>
      <c r="E44" s="102"/>
      <c r="F44" s="103"/>
    </row>
    <row r="45" spans="1:6" x14ac:dyDescent="0.2">
      <c r="A45" s="63">
        <v>12</v>
      </c>
      <c r="B45" s="119" t="s">
        <v>13</v>
      </c>
      <c r="C45" s="119"/>
      <c r="D45" s="119"/>
      <c r="E45" s="119"/>
      <c r="F45" s="120"/>
    </row>
    <row r="46" spans="1:6" x14ac:dyDescent="0.2">
      <c r="A46" s="13">
        <v>13</v>
      </c>
      <c r="B46" s="101" t="s">
        <v>124</v>
      </c>
      <c r="C46" s="102"/>
      <c r="D46" s="102"/>
      <c r="E46" s="102"/>
      <c r="F46" s="103"/>
    </row>
    <row r="47" spans="1:6" x14ac:dyDescent="0.2">
      <c r="A47" s="13">
        <v>14</v>
      </c>
      <c r="B47" s="97" t="s">
        <v>112</v>
      </c>
      <c r="C47" s="97"/>
      <c r="D47" s="97"/>
      <c r="E47" s="97"/>
      <c r="F47" s="98"/>
    </row>
    <row r="48" spans="1:6" ht="12.75" thickBot="1" x14ac:dyDescent="0.25">
      <c r="A48" s="72">
        <v>15</v>
      </c>
      <c r="B48" s="97" t="s">
        <v>113</v>
      </c>
      <c r="C48" s="97"/>
      <c r="D48" s="97"/>
      <c r="E48" s="97"/>
      <c r="F48" s="98"/>
    </row>
    <row r="50" spans="1:10" x14ac:dyDescent="0.2">
      <c r="A50" s="34" t="s">
        <v>16</v>
      </c>
    </row>
    <row r="51" spans="1:10" x14ac:dyDescent="0.2">
      <c r="A51" s="43" t="s">
        <v>65</v>
      </c>
    </row>
    <row r="53" spans="1:10" x14ac:dyDescent="0.2">
      <c r="A53" s="34" t="s">
        <v>17</v>
      </c>
    </row>
    <row r="54" spans="1:10" x14ac:dyDescent="0.2">
      <c r="A54" s="8" t="s">
        <v>34</v>
      </c>
    </row>
    <row r="55" spans="1:10" x14ac:dyDescent="0.2">
      <c r="A55" s="8" t="s">
        <v>66</v>
      </c>
    </row>
    <row r="56" spans="1:10" x14ac:dyDescent="0.2">
      <c r="A56" s="8" t="s">
        <v>67</v>
      </c>
    </row>
    <row r="57" spans="1:10" x14ac:dyDescent="0.2">
      <c r="A57" s="8" t="s">
        <v>68</v>
      </c>
    </row>
    <row r="58" spans="1:10" x14ac:dyDescent="0.2">
      <c r="A58" s="8" t="s">
        <v>69</v>
      </c>
    </row>
    <row r="59" spans="1:10" x14ac:dyDescent="0.2">
      <c r="A59" s="8" t="s">
        <v>70</v>
      </c>
    </row>
    <row r="61" spans="1:10" ht="12.75" thickBot="1" x14ac:dyDescent="0.25">
      <c r="A61" s="34" t="s">
        <v>71</v>
      </c>
    </row>
    <row r="62" spans="1:10" x14ac:dyDescent="0.2">
      <c r="A62" s="14"/>
      <c r="B62" s="46" t="s">
        <v>18</v>
      </c>
      <c r="C62" s="15" t="s">
        <v>33</v>
      </c>
      <c r="D62" s="15" t="s">
        <v>72</v>
      </c>
      <c r="E62" s="15" t="s">
        <v>73</v>
      </c>
      <c r="F62" s="113" t="s">
        <v>19</v>
      </c>
      <c r="G62" s="114"/>
      <c r="H62" s="114"/>
      <c r="I62" s="114"/>
      <c r="J62" s="115"/>
    </row>
    <row r="63" spans="1:10" x14ac:dyDescent="0.2">
      <c r="A63" s="16" t="s">
        <v>45</v>
      </c>
      <c r="B63" s="47"/>
      <c r="C63" s="18">
        <v>300000</v>
      </c>
      <c r="D63" s="18">
        <v>330000</v>
      </c>
      <c r="E63" s="18">
        <v>320000</v>
      </c>
      <c r="F63" s="107"/>
      <c r="G63" s="108"/>
      <c r="H63" s="108"/>
      <c r="I63" s="108"/>
      <c r="J63" s="109"/>
    </row>
    <row r="64" spans="1:10" x14ac:dyDescent="0.2">
      <c r="A64" s="22" t="s">
        <v>20</v>
      </c>
      <c r="B64" s="57" t="s">
        <v>89</v>
      </c>
      <c r="C64" s="23" t="s">
        <v>107</v>
      </c>
      <c r="D64" s="23" t="s">
        <v>108</v>
      </c>
      <c r="E64" s="23" t="s">
        <v>109</v>
      </c>
      <c r="F64" s="110"/>
      <c r="G64" s="111"/>
      <c r="H64" s="111"/>
      <c r="I64" s="111"/>
      <c r="J64" s="112"/>
    </row>
    <row r="65" spans="1:11" ht="64.150000000000006" customHeight="1" x14ac:dyDescent="0.2">
      <c r="A65" s="48" t="s">
        <v>74</v>
      </c>
      <c r="B65" s="17"/>
      <c r="C65" s="42" t="s">
        <v>75</v>
      </c>
      <c r="D65" s="42" t="s">
        <v>76</v>
      </c>
      <c r="E65" s="42" t="s">
        <v>75</v>
      </c>
      <c r="F65" s="83" t="s">
        <v>106</v>
      </c>
      <c r="G65" s="84"/>
      <c r="H65" s="84"/>
      <c r="I65" s="84"/>
      <c r="J65" s="85"/>
    </row>
    <row r="66" spans="1:11" x14ac:dyDescent="0.2">
      <c r="A66" s="22" t="s">
        <v>21</v>
      </c>
      <c r="B66" s="17"/>
      <c r="C66" s="9">
        <v>0.1</v>
      </c>
      <c r="D66" s="9">
        <v>0.05</v>
      </c>
      <c r="E66" s="9">
        <v>0.1</v>
      </c>
      <c r="F66" s="126" t="s">
        <v>94</v>
      </c>
      <c r="G66" s="127"/>
      <c r="H66" s="127"/>
      <c r="I66" s="127"/>
      <c r="J66" s="128"/>
    </row>
    <row r="67" spans="1:11" x14ac:dyDescent="0.2">
      <c r="A67" s="16" t="s">
        <v>88</v>
      </c>
      <c r="B67" s="17"/>
      <c r="C67" s="24">
        <f>C63*C66</f>
        <v>30000</v>
      </c>
      <c r="D67" s="24">
        <f>D63*D66</f>
        <v>16500</v>
      </c>
      <c r="E67" s="24">
        <f>E63*E66</f>
        <v>32000</v>
      </c>
      <c r="F67" s="129"/>
      <c r="G67" s="130"/>
      <c r="H67" s="130"/>
      <c r="I67" s="130"/>
      <c r="J67" s="131"/>
      <c r="K67" s="7"/>
    </row>
    <row r="68" spans="1:11" x14ac:dyDescent="0.2">
      <c r="A68" s="19" t="s">
        <v>77</v>
      </c>
      <c r="B68" s="20"/>
      <c r="C68" s="21">
        <f>C63*(1+C66)</f>
        <v>330000</v>
      </c>
      <c r="D68" s="21">
        <f>D63*(1+D66)</f>
        <v>346500</v>
      </c>
      <c r="E68" s="21">
        <f>E63*(1+E66)</f>
        <v>352000</v>
      </c>
      <c r="F68" s="129"/>
      <c r="G68" s="130"/>
      <c r="H68" s="130"/>
      <c r="I68" s="130"/>
      <c r="J68" s="131"/>
    </row>
    <row r="69" spans="1:11" x14ac:dyDescent="0.2">
      <c r="A69" s="19" t="s">
        <v>91</v>
      </c>
      <c r="B69" s="123" t="s">
        <v>92</v>
      </c>
      <c r="C69" s="64" t="s">
        <v>92</v>
      </c>
      <c r="D69" s="64" t="s">
        <v>104</v>
      </c>
      <c r="E69" s="64" t="s">
        <v>93</v>
      </c>
      <c r="F69" s="129"/>
      <c r="G69" s="130"/>
      <c r="H69" s="130"/>
      <c r="I69" s="130"/>
      <c r="J69" s="131"/>
    </row>
    <row r="70" spans="1:11" x14ac:dyDescent="0.2">
      <c r="A70" s="26" t="s">
        <v>22</v>
      </c>
      <c r="B70" s="124"/>
      <c r="C70" s="24" t="s">
        <v>24</v>
      </c>
      <c r="D70" s="24" t="s">
        <v>26</v>
      </c>
      <c r="E70" s="24" t="s">
        <v>26</v>
      </c>
      <c r="F70" s="129"/>
      <c r="G70" s="130"/>
      <c r="H70" s="130"/>
      <c r="I70" s="130"/>
      <c r="J70" s="131"/>
    </row>
    <row r="71" spans="1:11" x14ac:dyDescent="0.2">
      <c r="A71" s="26" t="s">
        <v>23</v>
      </c>
      <c r="B71" s="125"/>
      <c r="C71" s="65">
        <v>0</v>
      </c>
      <c r="D71" s="65">
        <v>-0.05</v>
      </c>
      <c r="E71" s="65">
        <v>-0.05</v>
      </c>
      <c r="F71" s="132"/>
      <c r="G71" s="133"/>
      <c r="H71" s="133"/>
      <c r="I71" s="133"/>
      <c r="J71" s="134"/>
    </row>
    <row r="72" spans="1:11" x14ac:dyDescent="0.2">
      <c r="A72" s="19" t="s">
        <v>78</v>
      </c>
      <c r="B72" s="4">
        <v>205</v>
      </c>
      <c r="C72" s="66">
        <v>215</v>
      </c>
      <c r="D72" s="73">
        <v>175</v>
      </c>
      <c r="E72" s="66">
        <v>140</v>
      </c>
      <c r="F72" s="86" t="s">
        <v>111</v>
      </c>
      <c r="G72" s="87"/>
      <c r="H72" s="87"/>
      <c r="I72" s="87"/>
      <c r="J72" s="88"/>
    </row>
    <row r="73" spans="1:11" ht="49.15" customHeight="1" x14ac:dyDescent="0.2">
      <c r="A73" s="26" t="s">
        <v>22</v>
      </c>
      <c r="B73" s="59"/>
      <c r="C73" s="67" t="s">
        <v>24</v>
      </c>
      <c r="D73" s="67" t="s">
        <v>105</v>
      </c>
      <c r="E73" s="67" t="s">
        <v>105</v>
      </c>
      <c r="F73" s="89"/>
      <c r="G73" s="90"/>
      <c r="H73" s="90"/>
      <c r="I73" s="90"/>
      <c r="J73" s="91"/>
    </row>
    <row r="74" spans="1:11" ht="11.65" customHeight="1" x14ac:dyDescent="0.2">
      <c r="A74" s="26" t="s">
        <v>23</v>
      </c>
      <c r="B74" s="17"/>
      <c r="C74" s="65">
        <v>0</v>
      </c>
      <c r="D74" s="65">
        <v>0.1</v>
      </c>
      <c r="E74" s="65">
        <v>0.2</v>
      </c>
      <c r="F74" s="49"/>
      <c r="G74" s="50"/>
      <c r="H74" s="50"/>
      <c r="I74" s="50"/>
      <c r="J74" s="51"/>
    </row>
    <row r="75" spans="1:11" ht="11.65" customHeight="1" x14ac:dyDescent="0.2">
      <c r="A75" s="19" t="s">
        <v>68</v>
      </c>
      <c r="B75" s="135" t="s">
        <v>95</v>
      </c>
      <c r="C75" s="68" t="s">
        <v>97</v>
      </c>
      <c r="D75" s="68" t="s">
        <v>96</v>
      </c>
      <c r="E75" s="68" t="s">
        <v>96</v>
      </c>
      <c r="F75" s="126" t="s">
        <v>98</v>
      </c>
      <c r="G75" s="87"/>
      <c r="H75" s="87"/>
      <c r="I75" s="87"/>
      <c r="J75" s="88"/>
    </row>
    <row r="76" spans="1:11" ht="27" customHeight="1" x14ac:dyDescent="0.2">
      <c r="A76" s="26" t="s">
        <v>22</v>
      </c>
      <c r="B76" s="136"/>
      <c r="C76" s="9" t="s">
        <v>25</v>
      </c>
      <c r="D76" s="9" t="s">
        <v>24</v>
      </c>
      <c r="E76" s="9" t="s">
        <v>24</v>
      </c>
      <c r="F76" s="89"/>
      <c r="G76" s="90"/>
      <c r="H76" s="90"/>
      <c r="I76" s="90"/>
      <c r="J76" s="91"/>
    </row>
    <row r="77" spans="1:11" ht="11.65" customHeight="1" x14ac:dyDescent="0.2">
      <c r="A77" s="26" t="s">
        <v>23</v>
      </c>
      <c r="B77" s="137"/>
      <c r="C77" s="9">
        <v>0.1</v>
      </c>
      <c r="D77" s="9">
        <v>0</v>
      </c>
      <c r="E77" s="9">
        <v>0</v>
      </c>
      <c r="F77" s="49"/>
      <c r="G77" s="50"/>
      <c r="H77" s="50"/>
      <c r="I77" s="50"/>
      <c r="J77" s="51"/>
    </row>
    <row r="78" spans="1:11" x14ac:dyDescent="0.2">
      <c r="A78" s="19" t="s">
        <v>79</v>
      </c>
      <c r="B78" s="4" t="s">
        <v>80</v>
      </c>
      <c r="C78" s="69" t="s">
        <v>80</v>
      </c>
      <c r="D78" s="4" t="s">
        <v>80</v>
      </c>
      <c r="E78" s="69" t="s">
        <v>81</v>
      </c>
      <c r="F78" s="86" t="s">
        <v>90</v>
      </c>
      <c r="G78" s="92"/>
      <c r="H78" s="92"/>
      <c r="I78" s="92"/>
      <c r="J78" s="93"/>
      <c r="K78" s="6"/>
    </row>
    <row r="79" spans="1:11" x14ac:dyDescent="0.2">
      <c r="A79" s="26" t="s">
        <v>22</v>
      </c>
      <c r="B79" s="59"/>
      <c r="C79" s="70" t="s">
        <v>24</v>
      </c>
      <c r="D79" s="24" t="s">
        <v>24</v>
      </c>
      <c r="E79" s="70" t="s">
        <v>26</v>
      </c>
      <c r="F79" s="94"/>
      <c r="G79" s="95"/>
      <c r="H79" s="95"/>
      <c r="I79" s="95"/>
      <c r="J79" s="96"/>
    </row>
    <row r="80" spans="1:11" x14ac:dyDescent="0.2">
      <c r="A80" s="26" t="s">
        <v>23</v>
      </c>
      <c r="B80" s="17"/>
      <c r="C80" s="65">
        <v>0</v>
      </c>
      <c r="D80" s="65">
        <v>0</v>
      </c>
      <c r="E80" s="65">
        <v>-0.1</v>
      </c>
      <c r="F80" s="49"/>
      <c r="G80" s="50"/>
      <c r="H80" s="50"/>
      <c r="I80" s="50"/>
      <c r="J80" s="51"/>
    </row>
    <row r="81" spans="1:10" ht="25.9" customHeight="1" x14ac:dyDescent="0.2">
      <c r="A81" s="5" t="s">
        <v>82</v>
      </c>
      <c r="B81" s="58" t="s">
        <v>83</v>
      </c>
      <c r="C81" s="23" t="s">
        <v>99</v>
      </c>
      <c r="D81" s="23" t="s">
        <v>99</v>
      </c>
      <c r="E81" s="23" t="s">
        <v>83</v>
      </c>
      <c r="F81" s="138" t="s">
        <v>100</v>
      </c>
      <c r="G81" s="139"/>
      <c r="H81" s="139"/>
      <c r="I81" s="139"/>
      <c r="J81" s="140"/>
    </row>
    <row r="82" spans="1:10" x14ac:dyDescent="0.2">
      <c r="A82" s="26" t="s">
        <v>22</v>
      </c>
      <c r="B82" s="52"/>
      <c r="C82" s="71" t="s">
        <v>25</v>
      </c>
      <c r="D82" s="71" t="s">
        <v>25</v>
      </c>
      <c r="E82" s="27" t="s">
        <v>24</v>
      </c>
      <c r="F82" s="141"/>
      <c r="G82" s="142"/>
      <c r="H82" s="142"/>
      <c r="I82" s="142"/>
      <c r="J82" s="143"/>
    </row>
    <row r="83" spans="1:10" ht="12" customHeight="1" x14ac:dyDescent="0.2">
      <c r="A83" s="26" t="s">
        <v>23</v>
      </c>
      <c r="B83" s="52"/>
      <c r="C83" s="9">
        <f>7000/C68</f>
        <v>2.1212121212121213E-2</v>
      </c>
      <c r="D83" s="9">
        <f>7000/D68</f>
        <v>2.0202020202020204E-2</v>
      </c>
      <c r="E83" s="9">
        <v>0</v>
      </c>
      <c r="F83" s="147"/>
      <c r="G83" s="148"/>
      <c r="H83" s="148"/>
      <c r="I83" s="148"/>
      <c r="J83" s="149"/>
    </row>
    <row r="84" spans="1:10" x14ac:dyDescent="0.2">
      <c r="A84" s="26" t="s">
        <v>27</v>
      </c>
      <c r="B84" s="52"/>
      <c r="C84" s="9">
        <f>C71+C74+C77+C80+C83</f>
        <v>0.12121212121212122</v>
      </c>
      <c r="D84" s="9">
        <f t="shared" ref="D84:E84" si="0">D71+D74+D77+D80+D83</f>
        <v>7.020202020202021E-2</v>
      </c>
      <c r="E84" s="9">
        <f t="shared" si="0"/>
        <v>5.0000000000000017E-2</v>
      </c>
      <c r="F84" s="150"/>
      <c r="G84" s="151"/>
      <c r="H84" s="151"/>
      <c r="I84" s="151"/>
      <c r="J84" s="152"/>
    </row>
    <row r="85" spans="1:10" x14ac:dyDescent="0.2">
      <c r="A85" s="26" t="s">
        <v>84</v>
      </c>
      <c r="B85" s="52"/>
      <c r="C85" s="24">
        <f>C68*C84</f>
        <v>40000</v>
      </c>
      <c r="D85" s="24">
        <f>D68*D84</f>
        <v>24325.000000000004</v>
      </c>
      <c r="E85" s="24">
        <f>E68*E84</f>
        <v>17600.000000000007</v>
      </c>
      <c r="F85" s="150"/>
      <c r="G85" s="151"/>
      <c r="H85" s="151"/>
      <c r="I85" s="151"/>
      <c r="J85" s="152"/>
    </row>
    <row r="86" spans="1:10" x14ac:dyDescent="0.2">
      <c r="A86" s="16" t="s">
        <v>85</v>
      </c>
      <c r="B86" s="47"/>
      <c r="C86" s="18">
        <f>C68*(1+C84)</f>
        <v>369999.99999999994</v>
      </c>
      <c r="D86" s="18">
        <f>D68*(1+D84)</f>
        <v>370825</v>
      </c>
      <c r="E86" s="18">
        <f>E68*(1+E84)</f>
        <v>369600</v>
      </c>
      <c r="F86" s="153"/>
      <c r="G86" s="154"/>
      <c r="H86" s="154"/>
      <c r="I86" s="154"/>
      <c r="J86" s="155"/>
    </row>
    <row r="87" spans="1:10" ht="24" x14ac:dyDescent="0.2">
      <c r="A87" s="53" t="s">
        <v>28</v>
      </c>
      <c r="B87" s="47"/>
      <c r="C87" s="54">
        <f>ABS(C66)+ABS(C71)+ABS(C74)+ABS(C77)+ABS(C80)+ABS(C83)</f>
        <v>0.22121212121212122</v>
      </c>
      <c r="D87" s="54">
        <f t="shared" ref="D87:E87" si="1">ABS(D66)+ABS(D71)+ABS(D74)+ABS(D77)+ABS(D80)+ABS(D83)</f>
        <v>0.2202020202020202</v>
      </c>
      <c r="E87" s="54">
        <f t="shared" si="1"/>
        <v>0.45000000000000007</v>
      </c>
      <c r="F87" s="28" t="s">
        <v>29</v>
      </c>
      <c r="G87" s="28"/>
      <c r="H87" s="28"/>
      <c r="I87" s="28"/>
      <c r="J87" s="29"/>
    </row>
    <row r="88" spans="1:10" ht="24.4" customHeight="1" x14ac:dyDescent="0.2">
      <c r="A88" s="22" t="s">
        <v>30</v>
      </c>
      <c r="B88" s="55">
        <f>C88+D88+E88</f>
        <v>1</v>
      </c>
      <c r="C88" s="30">
        <v>0.4</v>
      </c>
      <c r="D88" s="30">
        <v>0.4</v>
      </c>
      <c r="E88" s="30">
        <v>0.2</v>
      </c>
      <c r="F88" s="144" t="s">
        <v>114</v>
      </c>
      <c r="G88" s="145"/>
      <c r="H88" s="145"/>
      <c r="I88" s="145"/>
      <c r="J88" s="146"/>
    </row>
    <row r="89" spans="1:10" x14ac:dyDescent="0.2">
      <c r="A89" s="16" t="s">
        <v>86</v>
      </c>
      <c r="B89" s="47"/>
      <c r="C89" s="25">
        <f>C86*C88</f>
        <v>147999.99999999997</v>
      </c>
      <c r="D89" s="25">
        <f>D86*D88</f>
        <v>148330</v>
      </c>
      <c r="E89" s="25">
        <f>E86*E88</f>
        <v>73920</v>
      </c>
      <c r="F89" s="28" t="s">
        <v>31</v>
      </c>
      <c r="G89" s="28"/>
      <c r="H89" s="28"/>
      <c r="I89" s="28"/>
      <c r="J89" s="29"/>
    </row>
    <row r="90" spans="1:10" ht="24.75" thickBot="1" x14ac:dyDescent="0.25">
      <c r="A90" s="44" t="s">
        <v>87</v>
      </c>
      <c r="B90" s="45">
        <f>C89+D89+E89</f>
        <v>370250</v>
      </c>
      <c r="C90" s="56"/>
      <c r="D90" s="56"/>
      <c r="E90" s="56"/>
      <c r="F90" s="31" t="s">
        <v>32</v>
      </c>
      <c r="G90" s="31"/>
      <c r="H90" s="31"/>
      <c r="I90" s="31"/>
      <c r="J90" s="32"/>
    </row>
    <row r="91" spans="1:10" x14ac:dyDescent="0.2">
      <c r="A91" s="36"/>
      <c r="B91" s="62">
        <f>ROUND(B90,-3)</f>
        <v>370000</v>
      </c>
    </row>
    <row r="92" spans="1:10" x14ac:dyDescent="0.2">
      <c r="A92" s="37"/>
      <c r="B92" s="39"/>
    </row>
    <row r="93" spans="1:10" ht="15" x14ac:dyDescent="0.25">
      <c r="A93" s="60" t="s">
        <v>122</v>
      </c>
      <c r="B93" s="60"/>
      <c r="C93" s="60"/>
      <c r="D93" s="60"/>
      <c r="E93" s="60"/>
      <c r="F93" s="60"/>
      <c r="G93" s="60"/>
    </row>
    <row r="94" spans="1:10" x14ac:dyDescent="0.2">
      <c r="A94" s="122"/>
      <c r="B94" s="122"/>
      <c r="C94" s="122"/>
      <c r="D94" s="122"/>
      <c r="E94" s="41"/>
      <c r="F94" s="8">
        <f>B91/B72</f>
        <v>1804.8780487804879</v>
      </c>
    </row>
    <row r="95" spans="1:10" x14ac:dyDescent="0.2">
      <c r="A95" s="40"/>
      <c r="B95" s="39"/>
      <c r="C95" s="39"/>
      <c r="D95" s="41"/>
      <c r="E95" s="41"/>
    </row>
    <row r="96" spans="1:10" x14ac:dyDescent="0.2">
      <c r="A96" s="40" t="s">
        <v>101</v>
      </c>
      <c r="B96" s="39"/>
      <c r="C96" s="39"/>
      <c r="D96" s="41"/>
      <c r="E96" s="41"/>
    </row>
    <row r="97" spans="1:7" x14ac:dyDescent="0.2">
      <c r="A97" s="40" t="s">
        <v>102</v>
      </c>
      <c r="B97" s="39">
        <f>75000*1.24</f>
        <v>93000</v>
      </c>
      <c r="C97" s="39"/>
      <c r="D97" s="41">
        <f>B90-B97</f>
        <v>277250</v>
      </c>
      <c r="E97" s="41"/>
    </row>
    <row r="98" spans="1:7" x14ac:dyDescent="0.2">
      <c r="A98" s="40"/>
      <c r="B98" s="39"/>
      <c r="C98" s="39"/>
      <c r="D98" s="41">
        <f>ROUND(D97,-3)</f>
        <v>277000</v>
      </c>
      <c r="E98" s="41">
        <f>D98/B72</f>
        <v>1351.219512195122</v>
      </c>
    </row>
    <row r="99" spans="1:7" x14ac:dyDescent="0.2">
      <c r="A99" s="40"/>
      <c r="B99" s="39"/>
      <c r="C99" s="39"/>
      <c r="D99" s="41"/>
      <c r="E99" s="41"/>
    </row>
    <row r="100" spans="1:7" x14ac:dyDescent="0.2">
      <c r="A100" s="121" t="s">
        <v>119</v>
      </c>
      <c r="B100" s="121"/>
      <c r="C100" s="121"/>
      <c r="D100" s="121"/>
      <c r="E100" s="121"/>
    </row>
    <row r="101" spans="1:7" x14ac:dyDescent="0.2">
      <c r="A101" s="121" t="s">
        <v>120</v>
      </c>
      <c r="B101" s="121"/>
      <c r="C101" s="121"/>
      <c r="D101" s="77"/>
      <c r="E101" s="10"/>
    </row>
    <row r="102" spans="1:7" x14ac:dyDescent="0.2">
      <c r="A102" s="78" t="s">
        <v>121</v>
      </c>
      <c r="B102" s="79">
        <f>D97*0.9</f>
        <v>249525</v>
      </c>
      <c r="C102" s="80">
        <f>ROUND(B102,-3)</f>
        <v>250000</v>
      </c>
      <c r="D102" s="77">
        <f>C102/B72</f>
        <v>1219.5121951219512</v>
      </c>
      <c r="E102" s="10"/>
    </row>
    <row r="103" spans="1:7" ht="12.75" x14ac:dyDescent="0.2">
      <c r="A103" s="76"/>
      <c r="B103" s="76"/>
      <c r="C103" s="76"/>
      <c r="D103" s="74"/>
      <c r="E103" s="75"/>
    </row>
    <row r="104" spans="1:7" ht="15" x14ac:dyDescent="0.25">
      <c r="A104" s="60" t="s">
        <v>123</v>
      </c>
      <c r="B104" s="60"/>
      <c r="C104" s="60"/>
      <c r="D104" s="60"/>
      <c r="E104" s="60"/>
      <c r="F104" s="60"/>
      <c r="G104" s="60"/>
    </row>
    <row r="105" spans="1:7" x14ac:dyDescent="0.2">
      <c r="A105" s="37"/>
      <c r="B105" s="39"/>
    </row>
    <row r="106" spans="1:7" x14ac:dyDescent="0.2">
      <c r="A106" s="38" t="s">
        <v>35</v>
      </c>
    </row>
    <row r="107" spans="1:7" x14ac:dyDescent="0.2">
      <c r="A107" s="36" t="s">
        <v>110</v>
      </c>
    </row>
    <row r="108" spans="1:7" ht="12.75" x14ac:dyDescent="0.2">
      <c r="A108" s="36" t="s">
        <v>103</v>
      </c>
      <c r="B108" s="61"/>
      <c r="C108" s="61"/>
      <c r="D108" s="61"/>
      <c r="E108" s="61"/>
      <c r="F108"/>
    </row>
    <row r="109" spans="1:7" x14ac:dyDescent="0.2">
      <c r="A109" s="36" t="s">
        <v>36</v>
      </c>
    </row>
    <row r="110" spans="1:7" x14ac:dyDescent="0.2">
      <c r="A110" s="8" t="s">
        <v>47</v>
      </c>
    </row>
  </sheetData>
  <mergeCells count="42">
    <mergeCell ref="A100:E100"/>
    <mergeCell ref="A101:C101"/>
    <mergeCell ref="A94:D94"/>
    <mergeCell ref="B69:B71"/>
    <mergeCell ref="F66:J71"/>
    <mergeCell ref="B75:B77"/>
    <mergeCell ref="F75:J76"/>
    <mergeCell ref="F81:J82"/>
    <mergeCell ref="F88:J88"/>
    <mergeCell ref="F83:J86"/>
    <mergeCell ref="B42:F42"/>
    <mergeCell ref="B43:F43"/>
    <mergeCell ref="B44:F44"/>
    <mergeCell ref="B45:F45"/>
    <mergeCell ref="B46:F46"/>
    <mergeCell ref="F65:J65"/>
    <mergeCell ref="F72:J73"/>
    <mergeCell ref="F78:J79"/>
    <mergeCell ref="B41:F41"/>
    <mergeCell ref="B33:F33"/>
    <mergeCell ref="B34:F34"/>
    <mergeCell ref="B35:F35"/>
    <mergeCell ref="B36:F36"/>
    <mergeCell ref="B37:F37"/>
    <mergeCell ref="B38:F38"/>
    <mergeCell ref="B39:F39"/>
    <mergeCell ref="B40:F40"/>
    <mergeCell ref="F63:J64"/>
    <mergeCell ref="B47:F47"/>
    <mergeCell ref="B48:F48"/>
    <mergeCell ref="F62:J62"/>
    <mergeCell ref="B16:E16"/>
    <mergeCell ref="B17:E17"/>
    <mergeCell ref="B18:E18"/>
    <mergeCell ref="B19:E19"/>
    <mergeCell ref="B20:E20"/>
    <mergeCell ref="B26:E26"/>
    <mergeCell ref="B21:E21"/>
    <mergeCell ref="B22:E22"/>
    <mergeCell ref="B23:E23"/>
    <mergeCell ref="B24:E24"/>
    <mergeCell ref="B25:E2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5703125"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Leht1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Õigus</dc:creator>
  <cp:lastModifiedBy>Kersti Soomuste</cp:lastModifiedBy>
  <dcterms:created xsi:type="dcterms:W3CDTF">2024-10-02T08:49:55Z</dcterms:created>
  <dcterms:modified xsi:type="dcterms:W3CDTF">2025-09-23T20:41:44Z</dcterms:modified>
</cp:coreProperties>
</file>