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D:\EKHY\2025_10 Eksam sügis\Ülesanded\07_VH\"/>
    </mc:Choice>
  </mc:AlternateContent>
  <xr:revisionPtr revIDLastSave="0" documentId="13_ncr:1_{4299AC69-3584-4BD6-BD8B-081A05D2458B}" xr6:coauthVersionLast="47" xr6:coauthVersionMax="47" xr10:uidLastSave="{00000000-0000-0000-0000-000000000000}"/>
  <bookViews>
    <workbookView xWindow="-105" yWindow="0" windowWidth="26010" windowHeight="20985" xr2:uid="{00000000-000D-0000-FFFF-FFFF00000000}"/>
  </bookViews>
  <sheets>
    <sheet name="Lahendus"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9" i="5" l="1"/>
  <c r="D90" i="5"/>
  <c r="D88" i="5"/>
  <c r="J98" i="5"/>
  <c r="C119" i="5"/>
  <c r="D119" i="5" s="1"/>
  <c r="E90" i="5" l="1"/>
  <c r="F90" i="5"/>
  <c r="E88" i="5"/>
  <c r="F88" i="5"/>
  <c r="E65" i="5" l="1"/>
  <c r="E69" i="5" s="1"/>
  <c r="F65" i="5"/>
  <c r="F69" i="5" s="1"/>
  <c r="F89" i="5" s="1"/>
  <c r="F92" i="5" s="1"/>
  <c r="D65" i="5"/>
  <c r="D69" i="5" s="1"/>
  <c r="D89" i="5" l="1"/>
  <c r="D92" i="5" s="1"/>
  <c r="E89" i="5"/>
  <c r="E92" i="5" s="1"/>
  <c r="C93" i="5" l="1"/>
  <c r="B96" i="5" l="1"/>
  <c r="B99" i="5" s="1"/>
  <c r="C99" i="5" l="1"/>
  <c r="D9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Kersti</author>
  </authors>
  <commentList>
    <comment ref="G85" authorId="0" shapeId="0" xr:uid="{D50B55C1-8DDE-4B73-ADA9-5FF5B00815C7}">
      <text>
        <r>
          <rPr>
            <sz val="9"/>
            <color indexed="81"/>
            <rFont val="Tahoma"/>
            <charset val="1"/>
          </rPr>
          <t xml:space="preserve">Antud juhul on ülesande koostajad pidanud silma, et tulenevalt tavapärasest praktikast on servituut samaväärne tee avaliku kasutamisega. Sellest tulenevalt antud juhul ei rakendata kohandust võrreldavale varale nr 6. 
Veaks ei loeta juhtu, kui hindaja on viidanud, et algtekstis puudub sellesisuline sõnastus ning rakendanud kohandust sellest lähtuvalt.  
</t>
        </r>
      </text>
    </comment>
    <comment ref="B98" authorId="0" shapeId="0" xr:uid="{75447FDB-FB67-42ED-941B-0AAC3764D562}">
      <text>
        <r>
          <rPr>
            <b/>
            <sz val="9"/>
            <color indexed="81"/>
            <rFont val="Tahoma"/>
            <charset val="1"/>
          </rPr>
          <t xml:space="preserve">Asfaltplatsi kulu arvestus. </t>
        </r>
        <r>
          <rPr>
            <sz val="9"/>
            <color indexed="81"/>
            <rFont val="Tahoma"/>
            <family val="2"/>
          </rPr>
          <t xml:space="preserve">
Veaks ei loeta ka võrdlustabelis faktiliselt arvestatud kohanduse tegemist, kui hindaja on teinud vastavad selgitused ja põhjendused. </t>
        </r>
        <r>
          <rPr>
            <sz val="9"/>
            <color indexed="81"/>
            <rFont val="Tahoma"/>
            <charset val="1"/>
          </rPr>
          <t xml:space="preserve">
</t>
        </r>
      </text>
    </comment>
  </commentList>
</comments>
</file>

<file path=xl/sharedStrings.xml><?xml version="1.0" encoding="utf-8"?>
<sst xmlns="http://schemas.openxmlformats.org/spreadsheetml/2006/main" count="177" uniqueCount="150">
  <si>
    <t>Nr</t>
  </si>
  <si>
    <t>Tehingu aeg</t>
  </si>
  <si>
    <t>Kommentaar</t>
  </si>
  <si>
    <t>Ajaline kohandus, %</t>
  </si>
  <si>
    <t>Kohandus</t>
  </si>
  <si>
    <t>Summaarne kohandus, %</t>
  </si>
  <si>
    <t>Kohanduste absoluutväärtuste summa</t>
  </si>
  <si>
    <t>Kohanduste absoluutväärtuste summa on leitud kõikide kohanduste (sh. ajalise kohanduse) absoluutväärtuste summana</t>
  </si>
  <si>
    <t>Kaalud</t>
  </si>
  <si>
    <t>Kommentaarid ja selgitused</t>
  </si>
  <si>
    <t>parem</t>
  </si>
  <si>
    <t>Kommentaarid</t>
  </si>
  <si>
    <t>Võrdlustehinguks mittesobivuse põhjendus</t>
  </si>
  <si>
    <t>Alljärgnevas tabelis on toodud võrdlustehingute valiku põhjendused:</t>
  </si>
  <si>
    <t>-</t>
  </si>
  <si>
    <t>NB! Tegemist on vaid näitega ühest võimalikust lahenduskäigust!</t>
  </si>
  <si>
    <t>Hinnatav vara</t>
  </si>
  <si>
    <t>Võrdluselementideks on lisaks tehingu ajale tulenevalt hinnatava vara iseloomust esitatud algandmete põhjal valitud:</t>
  </si>
  <si>
    <r>
      <t xml:space="preserve">Tehingu hind, </t>
    </r>
    <r>
      <rPr>
        <sz val="10"/>
        <rFont val="Calibri"/>
        <family val="2"/>
        <charset val="186"/>
      </rPr>
      <t>€</t>
    </r>
  </si>
  <si>
    <r>
      <t>Ajaldatud tehingu hind €/m</t>
    </r>
    <r>
      <rPr>
        <b/>
        <sz val="10"/>
        <color indexed="8"/>
        <rFont val="Calibri"/>
        <family val="2"/>
        <charset val="186"/>
      </rPr>
      <t>²</t>
    </r>
  </si>
  <si>
    <t>Lõpptulemuse leidmisel kasutatakse kaalutud keskmist, kuna võrreldes aritmeetilise keskmisega annab see täpsema tulemuse (võimalik on parandada kohandamisel tekkivat ebatäpsust).</t>
  </si>
  <si>
    <t>Kohandatud tehingu hind, €/m²</t>
  </si>
  <si>
    <t>Kaalutud keskmine kohandatud tehingu hind, €/m²</t>
  </si>
  <si>
    <t>Kinnisasja pindala, m²</t>
  </si>
  <si>
    <r>
      <t xml:space="preserve">Tehingu hind, </t>
    </r>
    <r>
      <rPr>
        <sz val="10"/>
        <rFont val="Calibri"/>
        <family val="2"/>
        <charset val="186"/>
      </rPr>
      <t>€</t>
    </r>
    <r>
      <rPr>
        <sz val="10"/>
        <rFont val="Arial"/>
        <family val="2"/>
        <charset val="186"/>
      </rPr>
      <t>/m²</t>
    </r>
  </si>
  <si>
    <t>kehvem</t>
  </si>
  <si>
    <t>Kaalutud keskmise kohandatud tehingu hinna leidmiseks liidame kokku kaalutud tehingu hinnad.</t>
  </si>
  <si>
    <t xml:space="preserve">Teisi parameetreid ei ole võrdluselementidena käsitletud, kuna vastavalt lähteandmetele ei oma need turuväärtuse kujunemisel tähtsust või on hinnatava varaga sarnased. </t>
  </si>
  <si>
    <t>Kaalutud kohandatud tehingu hinnad, €/m²</t>
  </si>
  <si>
    <t>sobib</t>
  </si>
  <si>
    <t>turusituatsioon ei ole muutunud, kohandamise vajadus puudub</t>
  </si>
  <si>
    <t>Asukoht (küla)</t>
  </si>
  <si>
    <t>1) Asukoht (küla)</t>
  </si>
  <si>
    <t xml:space="preserve">Summaarne kohandus on kohanduste summa, v.a ajaline kohandus. 
Kohandatud tehingu hind leitakse läbi summaarse kohanduse ja ajaldatud tehingu hinna. </t>
  </si>
  <si>
    <t>Turuväärtuse hindamine väärtuse kuupäeval 29.09.2025</t>
  </si>
  <si>
    <t>Võrdlustehing nr. 6</t>
  </si>
  <si>
    <t>sept 25</t>
  </si>
  <si>
    <t>samaväärne</t>
  </si>
  <si>
    <t>juurdepääs avalikult teelt</t>
  </si>
  <si>
    <t xml:space="preserve">Juurdepääsuvõimaluseta või mitteavalikult teelt juurdepääsuga kinnisasjad on turul keskmiselt 10% madalama hinnatasemega võrreldes kinnisasjadega, millel on juurdepääsuvõimalus avalikult teelt olemas.  </t>
  </si>
  <si>
    <r>
      <t>Turuanalüüsi tulemusel on teada, et turuosalised teevad enda otsuseid antud turusektoris lähtuvalt hoone suletud netopindalale taandatud tehingu hinnast</t>
    </r>
    <r>
      <rPr>
        <sz val="10"/>
        <rFont val="Arial"/>
        <family val="2"/>
      </rPr>
      <t>, siis on võrdlusühikuks valitud tehingu hind taandatuna hoone suletud netopindalale (€/m²).</t>
    </r>
  </si>
  <si>
    <t>Võrdlustehing nr. 3</t>
  </si>
  <si>
    <t>Võrdlustehing nr. 9</t>
  </si>
  <si>
    <t>juuni 25</t>
  </si>
  <si>
    <t>aprill 25</t>
  </si>
  <si>
    <t>turusituatsioon on muutunud</t>
  </si>
  <si>
    <t>Välu</t>
  </si>
  <si>
    <t>Lohu</t>
  </si>
  <si>
    <t>Lepa</t>
  </si>
  <si>
    <t>Hoone suletud netopindala, m²</t>
  </si>
  <si>
    <t>2) Hoone suletud netopind</t>
  </si>
  <si>
    <t>väga hea (uusehitis)</t>
  </si>
  <si>
    <t>hea</t>
  </si>
  <si>
    <t>halvem</t>
  </si>
  <si>
    <t>rahuldav</t>
  </si>
  <si>
    <t>Hoone ja siseviimistluse seisukord</t>
  </si>
  <si>
    <t>3) Hoone ja siseviimistluse seisukord</t>
  </si>
  <si>
    <t>4) Kinnisasja pindala</t>
  </si>
  <si>
    <t>5) Tehnosüsteemid</t>
  </si>
  <si>
    <t>6) Juurdepääs</t>
  </si>
  <si>
    <t>Juurdepääs</t>
  </si>
  <si>
    <t>lähim avalik tee ca 50 m kaugusel kinnisasjast, seatud juurdepääsuservituut</t>
  </si>
  <si>
    <t>Tehnosüsteemid</t>
  </si>
  <si>
    <t>Suhteline võrdlus</t>
  </si>
  <si>
    <t>juurdepääs ca 100 m ulatuses üle eratee (kirjalikud kokkulepped puuduvad)</t>
  </si>
  <si>
    <t>suurem, parem</t>
  </si>
  <si>
    <t>väiksem, halvem</t>
  </si>
  <si>
    <t>2025.a. teisest poolaastast alates on hoonestatud tootmismaade hinnad püsinud samal tasemel 2025. aasta esimese poolaastaga. 
2024.a. III ja IV kvartali jooksul tõusid antud varade hinnad kokku 20% käesoleva aasta esimese poolaastaga võrreldes. 
Edasiseks prognoositakse hindade püsimist samal tasemel.
Toimunud hinnamuutused on olnud kuude lõikes ühtlased.</t>
  </si>
  <si>
    <t>oktoober 24</t>
  </si>
  <si>
    <t>Lohu küla on üldiselt hinnatud piirkond, kus tootmisotstarbeline vara on keskmiselt 5% võrra kõrgema hinnatasemega kui Välu külas.
Lepa külas on hoonestatud tootmismaad keskmisest kõrgema hinnatasemega – vastavalt 10% võrra kõrgemad kui Lohu külas ning 15% võrra kõrgemad kui Välu külas.
Tõru külas asuvad tootmisotstarbelised varad on ostjate seas kõige madalamalt hinnatud – nende hinnatase on keskmiselt 20% võrra madalam kui Lohu külas asuvatel sarnastel varadel.</t>
  </si>
  <si>
    <t>väiksem, pinnaühikuhind kõrgem</t>
  </si>
  <si>
    <t>suurem, pinnaühikuhind madalam</t>
  </si>
  <si>
    <t>Hinnatava vara turuväärtus avaldub läbi hinnatava kinnisasja suletud netopindala ja kaalutud keskmise kohandatud tehingu hinna korrutise:</t>
  </si>
  <si>
    <t xml:space="preserve">Hoonestatud tootmismaa tehinguhindade kujunemisel nähtub järgmine kinnisasja pindala mastaabiefekt:
1 000 – 5 000 m²: 5% 
5 001 – 10 000 m²: mastaabiefekti ei teki – tegemist on optimaalse suurusega kinnisasjaga
10 001 – 15 000 m²: 10% </t>
  </si>
  <si>
    <t>Kaalude andmisel on suurim kaal antud võrdlustehingule nr 6, sest seda on kohandatud kõige vähem (hinnatava varaga kõige sarnasem). Kõige väiksem kaal on antud võrdlustehingule nr 3, sest seda on kohandatud kõige enam (hinnatavast varast kõige erinevam).</t>
  </si>
  <si>
    <t xml:space="preserve">Hoonestatud tootmismaa tehinguhindade kujunemisel nähtub järgmine suletud netopindala mastaabiefekt:
500 – 1000 m²: 10% 
1001 – 1500 m²: mastaabiefekti ei teki – tegemist on optimaalse suurusega tootmishoonega
1501 – 1900 m²: 5% </t>
  </si>
  <si>
    <t xml:space="preserve">Väga heas seisukorras (uusehitised) on turul keskmiselt 5% kõrgema hinnatasemega võrreldes heas seisukorras tootmishoonetega. Rahuldavas seisukorras tootmishooned on turul keskmiselt 15% madalama hinnatasemega võrreldes väga heas seisukorras tootmishoonetega. </t>
  </si>
  <si>
    <t>puudub info hoone seisukorra ja suletud netopindala kohta</t>
  </si>
  <si>
    <t>ehitusluba hoone lammutamiseks ning algatatud detailplaneering korterelamu ehitusõiguse saamiseks, olemuselt erinev vara</t>
  </si>
  <si>
    <t>müügihind sisaldas nii kohtkindlat sisseseadet kui ka liikuvat inventari, mille täpne rahaline suurus teadmata</t>
  </si>
  <si>
    <t>ajaliselt liiga vana tehing</t>
  </si>
  <si>
    <t>ei ole vabaturu tehing, seotud osapooled</t>
  </si>
  <si>
    <t>tegemist ei ole vaba turu tingimustes müüdud kinnisasjaga (kohtutäituri enampakkumine)</t>
  </si>
  <si>
    <t>tegemist ei ole vaba turu tingimustes müüdud kinnisasjaga (tehingu hind sisaldas ka kahte kaubaautot, mille osa koguhinnast teadmata)</t>
  </si>
  <si>
    <t>Hinnatud turuväärtus ei sisalda käibemaksu, kuid tulenevalt seadusest võib sellele lisanduda käibemaks.</t>
  </si>
  <si>
    <t>Sarnaste varade likviidsus on antud turupiirkonnas keskmine ja keskmine müügiperiood 9-12 kuud.</t>
  </si>
  <si>
    <t xml:space="preserve">Hinnatavat vara koormava hüpoteegiga hindamisel ei arvestata. </t>
  </si>
  <si>
    <t>Väärtuse kuupäeva seisuga on valminud planeeritavatest töödest ca 65%.</t>
  </si>
  <si>
    <t>Kuna hoone valmidusaste on ca 65%, siis kulub vajalike ehitustööde lõpetamiseks veel:</t>
  </si>
  <si>
    <t>Seega ehitustööde lõpetamiseks vajaliku kulutuste suuruseks kujuneb:</t>
  </si>
  <si>
    <t>Hinnatava vara turuväärtuseks arvestades hoone valmidust hindame:</t>
  </si>
  <si>
    <t>a) Defineeri vara parima kasutuse mõiste ning ava läbi parima kasutuse nelja aspekti hinnatava vara parim kasutus!</t>
  </si>
  <si>
    <t>Vara parim kasutus - hindamisstandard defineerib vara parimat kasutust kui vara kõige tõenäolisemat kasutust, mis on füüsiliselt võimalik, vajalikult põhjendatud, õiguslikult lubatav, finantsmajanduslikult otstarbekas ja mille tulemusena hinnatav vara omandab kõrgeima väärtuse (EVS 875-1).</t>
  </si>
  <si>
    <t>Tulenevalt lähteülesandest antud informatsioonist, on hinnatava vara parimaks kasutuseks olemasolev kasutus laohoonena, mis on:</t>
  </si>
  <si>
    <t>füüsiliselt võimalik</t>
  </si>
  <si>
    <t>vajalikult põhjendatud</t>
  </si>
  <si>
    <t>õiguslikult lubatav</t>
  </si>
  <si>
    <t>finantsmajanduslikult otstarbekas</t>
  </si>
  <si>
    <t>tuginedes lähteülesandes toodud infole, on piirkonnas nõudlus uute ja heas seisukorras laohoonete järele olemas</t>
  </si>
  <si>
    <t>õiguslikku lubatavust toetab üldplaneering, mille järgselt on tegemist äri- ja tootmismaa juhtfunktsioooniga maa-alaga ning detailplaneering, mille järgselt on lubatud püstitada 1700 m2 suuruse ehitusaluse pinnaga 1-kordne laohoone</t>
  </si>
  <si>
    <t>vara on füüsiliselt olemas ning pärast hoone projektijärgset valmimist on võimalik hoonet vastavalt sihtotstarbele kasutada</t>
  </si>
  <si>
    <t>finantsmajanduslikult alternatiivsed kasutused  puuduvad</t>
  </si>
  <si>
    <t>Hinnatava vara lõppkasutajad</t>
  </si>
  <si>
    <t>Lõppkasutajaid iseloomustavad tunnused</t>
  </si>
  <si>
    <t>Kas hinnatav vara rahuldab turusegmendi nõudeid</t>
  </si>
  <si>
    <t>Kui suur osa lõppkasutajatest soovib hinnatavat vara</t>
  </si>
  <si>
    <t>Kui suur osa lõppkasutajatest on võimelised hinnatavat vara soetama</t>
  </si>
  <si>
    <t>tulenevalt teadaolevale infole sarnaste varade müügihindade osas, on keskmine osa võimeline sarnast vara soetama</t>
  </si>
  <si>
    <t>Kui suur on konkureeriv pakkumine turul?</t>
  </si>
  <si>
    <t>Konkureeriv pakkumine sisuliselt puudub, avalikes portaalides on pakkumisi vähe</t>
  </si>
  <si>
    <t>Kui palju pinda on arendusprotsessis?</t>
  </si>
  <si>
    <t>Kui pikk on müügiperiood?</t>
  </si>
  <si>
    <t>Missugune on neelduvuse protsess?</t>
  </si>
  <si>
    <t>Missugused on oodatavad müügihinnad, rendihinnad ja vakants?</t>
  </si>
  <si>
    <t>Kas varal on alternatiivset kasutust ja kui suured on need riskid seoses alternatiivse kasutusega?</t>
  </si>
  <si>
    <t>Puuduvad</t>
  </si>
  <si>
    <t>peamiselt piirkonnaga seotud ettevõtted, kes soovivad soetada uut kaasaegset laopinda äritegevuse laiendamiseks</t>
  </si>
  <si>
    <t>peamiselt keskmise suurusega ettevõtted, kes soovivad laopinda oma tegevuspiirkonnas</t>
  </si>
  <si>
    <t>rahuldab turusegmendi nõudeid, kuna tuginedes turuinfole, on piirkonnas suur nõudlus uute ja heas seisukorras laohoonete järele, hoone on eelduslikult väga heas seisukorras, kaasaegsete tehnosüsteemidega varustatud ning asub hinnatud piirkonnas</t>
  </si>
  <si>
    <t>9-12 kuud</t>
  </si>
  <si>
    <t>Müügihinnad vahemikus 550-750 € suletud netopinna kohta; rendihinnad ja vakants piirkonnas teadmata - varad on omakasutuses</t>
  </si>
  <si>
    <t>Neelduvus on hea/suur, kuivõrd nõudlus on suur ja pakkumine praktiliselt puudub</t>
  </si>
  <si>
    <t>tuginedes turuanalüüsile, piirkonnas väärtuse kuupäeva seisuga uute laohoonete pakkumised puuduvad</t>
  </si>
  <si>
    <t>kuna uute ja heas seisukorras laohoonete järele on turul nõudlus, siis soovib hinnatavat vara keskmine või keskmisest kõrgem hulk lõppkasutajatest</t>
  </si>
  <si>
    <t>c) Millised võrdlustehingud ei ole võrdluskõlbulikud ja miks?</t>
  </si>
  <si>
    <t>d) Võrdlusühiku valik</t>
  </si>
  <si>
    <t>e) Võrdluselementide valik</t>
  </si>
  <si>
    <t>On teada, et hinnanguliselt on analoogsete laohoonete ehitusmaksumus 600 €/m² hoone suletud netopinna kohta.</t>
  </si>
  <si>
    <t>Seega hinnatava vara turuväärtuseks (ehitusjärgus laohoone) kujuneb:</t>
  </si>
  <si>
    <t>Hinnatava vara hetke turuväärtuse (ehitusjärgus laohoone) hindamisel kasutame jäägimeetodit ning lahutame eelduslikult valminud hoone turuväärtusest ehitustööde lõpetamiseks vajalikud kulutused.</t>
  </si>
  <si>
    <t>b) Sõnasta ette antud lähteülesande kohaselt hinnatava vara turustatavuse 7 küsimust ning vasta neile!</t>
  </si>
  <si>
    <t>600 €/m² x 0,35 = 210 €/m².</t>
  </si>
  <si>
    <t>1275 m² x 210 €/m² = 267 750 €.</t>
  </si>
  <si>
    <t>Kuna võrdlustehingutel asfalteeritud plats parkimiseks ja manööverdamiseks puudub ning hinnataval varal on see olemas, siis liidame turuväärtusele asfaltplatsi ehitamise tasu summas 50x1500=</t>
  </si>
  <si>
    <t>Eeldusel, et laohoone on vastavalt projektile 100% valmis ehitatud ning väljastatud kasutusluba, hindame turuväärtuse väärtuse kuupäeval 846 494 eurot ehk ümardatult 846 000 eurot 664 €/m² taandatuna laohoone suletud netopindalale).</t>
  </si>
  <si>
    <t>(846 000 € – 267 750 €) = 578 250 €.</t>
  </si>
  <si>
    <t>578 250 € x 0,9 = 520 425 €.</t>
  </si>
  <si>
    <t xml:space="preserve">Hinnatava vara (ehitusjärgus laohoone) turuväärtus väärtuse kuupäeva seisuga on 520 000 € ehk 408 € taandatuna laohoone suletud netopinnale. </t>
  </si>
  <si>
    <t>olemuselt erinev vara, kohandatud toiduainete tootmiseks ja töötlemiseks sobivaks hooneks, oluliselt üle turuhinna tehing</t>
  </si>
  <si>
    <t>ei sobi, kuna hinnatavast erinev, ehitusjärgus (sh ei ole ehitusvalmidus teada)</t>
  </si>
  <si>
    <t>Turuanalüüsi tulemusel on teada, et hoonestatud tootmismaade turg hinnatava vara turupiirkonnas on keskmise või keskmisest mõnevõrra aktiivsusega, siis on käesoleva hindamise täpsusaste vastavate varade sektoris keskmine (+/- 10%).</t>
  </si>
  <si>
    <t xml:space="preserve">Hinnatud turuväärtus sisaldab rajatud asfaltplatsi. </t>
  </si>
  <si>
    <t>lokaalne vesi (puurkaev) ja lokaalne kanalisatsioon (mahuti); elektriliitumine 3x280A</t>
  </si>
  <si>
    <t xml:space="preserve">Tsentraalse veeühendusega kinnisasjad on turul keskmiselt 10% kõrgema hinnatasemega võrreldes kinnisasjadega, millel on lokaalne veeühendus. Lokaalse kanalisatsiooniühendusega kinnisasjad on turul keskmiselt 10% madalama hinnatasemega võrreldes kinnisasjadega, millel on tsentraalne kanalisatsiooniühendus. Kinnisasjad, mille peakaitsme suurus on rohkem kui 300 A, on turul keskmiselt 5% kõrgema hinnatasemega võrreldes kinnisasjadega, mille peakaitsme suurus on vahemikus 100-300 A. </t>
  </si>
  <si>
    <t>lokaalne vesi ja lokaalne kanalisatsioon; elektriliitumine 3x320A</t>
  </si>
  <si>
    <t>tsentraalne vesi ja lokaalne kanalisatsioon; elektriliitumine 3x156A</t>
  </si>
  <si>
    <t>tsentraalne vesi ja tsentraalne kanalisatsioon; elektriliitumine 3x250A</t>
  </si>
  <si>
    <t xml:space="preserve">ning mille tulemusena hinnatav vara omandab kõrgeima väärtuse. </t>
  </si>
  <si>
    <t xml:space="preserve">Hinnatavaks varaks on ehitusjärgus laohoone. Hindamise lähteülesanne ütleb, et hinnang on esitamiseks laenuandjale ning  tegemist on arendatava varaga, millele kehtivad laenamise eesmärgil arendatava vara hindamise hõuded. Sellest tulenevalt arvutame varale väärtuse eelduslikult valminud staadiumis ning väärtuse olemasoleval kujul väärtuse kuupäeva arvesse võttes (arvestades valmidust, investeeringute suurust). Hindamisel vara hetke seisukorras väärtuse leidmiseks kasutatakse jäägi- ehk residuaalmeetod. </t>
  </si>
  <si>
    <t xml:space="preserve">Kuna tegemist on ehitusjärgus ehitisega, on ka müügilikviidsus madalam, korrigeerime lõpptulemust tulenevalt madalamast likviidsusest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</si>
</sst>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0"/>
  </numFmts>
  <fonts count="55" x14ac:knownFonts="1">
    <font>
      <sz val="10"/>
      <name val="Arial"/>
      <charset val="186"/>
    </font>
    <font>
      <sz val="10"/>
      <name val="Arial"/>
      <family val="2"/>
    </font>
    <font>
      <sz val="11"/>
      <color indexed="8"/>
      <name val="Calibri"/>
      <family val="2"/>
      <charset val="186"/>
    </font>
    <font>
      <sz val="11"/>
      <color indexed="9"/>
      <name val="Calibri"/>
      <family val="2"/>
      <charset val="186"/>
    </font>
    <font>
      <sz val="11"/>
      <color indexed="20"/>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18"/>
      <name val="Calibri"/>
      <family val="2"/>
      <charset val="186"/>
    </font>
    <font>
      <b/>
      <sz val="13"/>
      <color indexed="18"/>
      <name val="Calibri"/>
      <family val="2"/>
      <charset val="186"/>
    </font>
    <font>
      <b/>
      <sz val="11"/>
      <color indexed="18"/>
      <name val="Calibri"/>
      <family val="2"/>
      <charset val="186"/>
    </font>
    <font>
      <sz val="11"/>
      <color indexed="18"/>
      <name val="Calibri"/>
      <family val="2"/>
      <charset val="186"/>
    </font>
    <font>
      <b/>
      <sz val="11"/>
      <color indexed="8"/>
      <name val="Calibri"/>
      <family val="2"/>
      <charset val="186"/>
    </font>
    <font>
      <b/>
      <u/>
      <sz val="11"/>
      <color indexed="8"/>
      <name val="Calibri"/>
      <family val="2"/>
      <charset val="186"/>
    </font>
    <font>
      <sz val="8"/>
      <name val="Arial"/>
      <family val="2"/>
      <charset val="186"/>
    </font>
    <font>
      <sz val="10"/>
      <color indexed="8"/>
      <name val="Arial"/>
      <family val="2"/>
      <charset val="186"/>
    </font>
    <font>
      <b/>
      <sz val="9"/>
      <color indexed="8"/>
      <name val="Arial"/>
      <family val="2"/>
    </font>
    <font>
      <sz val="9"/>
      <name val="Arial"/>
      <family val="2"/>
    </font>
    <font>
      <sz val="9"/>
      <color indexed="8"/>
      <name val="Arial"/>
      <family val="2"/>
    </font>
    <font>
      <b/>
      <sz val="10"/>
      <name val="Arial"/>
      <family val="2"/>
    </font>
    <font>
      <b/>
      <u/>
      <sz val="10"/>
      <name val="Arial"/>
      <family val="2"/>
    </font>
    <font>
      <i/>
      <sz val="10"/>
      <name val="Arial"/>
      <family val="2"/>
    </font>
    <font>
      <sz val="10"/>
      <name val="Arial"/>
      <family val="2"/>
    </font>
    <font>
      <b/>
      <sz val="10"/>
      <color indexed="8"/>
      <name val="Arial"/>
      <family val="2"/>
    </font>
    <font>
      <b/>
      <sz val="9"/>
      <name val="Arial"/>
      <family val="2"/>
    </font>
    <font>
      <sz val="10"/>
      <name val="Arial"/>
      <family val="2"/>
      <charset val="186"/>
    </font>
    <font>
      <sz val="14"/>
      <color indexed="10"/>
      <name val="Arial"/>
      <family val="2"/>
      <charset val="186"/>
    </font>
    <font>
      <sz val="10"/>
      <name val="Calibri"/>
      <family val="2"/>
      <charset val="186"/>
    </font>
    <font>
      <b/>
      <sz val="10"/>
      <color indexed="8"/>
      <name val="Calibri"/>
      <family val="2"/>
      <charset val="186"/>
    </font>
    <font>
      <b/>
      <sz val="10"/>
      <name val="Arial"/>
      <family val="2"/>
      <charset val="186"/>
    </font>
    <font>
      <sz val="10"/>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18"/>
      <name val="Calibri"/>
      <family val="2"/>
    </font>
    <font>
      <b/>
      <sz val="11"/>
      <color indexed="8"/>
      <name val="Calibri"/>
      <family val="2"/>
    </font>
    <font>
      <sz val="11"/>
      <color rgb="FF3F3F76"/>
      <name val="Calibri"/>
      <family val="2"/>
      <charset val="186"/>
      <scheme val="minor"/>
    </font>
    <font>
      <sz val="9"/>
      <color theme="1"/>
      <name val="Arial"/>
      <family val="2"/>
    </font>
    <font>
      <b/>
      <sz val="11"/>
      <name val="Calibri"/>
      <family val="2"/>
      <charset val="186"/>
    </font>
    <font>
      <b/>
      <u/>
      <sz val="10"/>
      <name val="Arial"/>
      <family val="2"/>
      <charset val="186"/>
    </font>
    <font>
      <i/>
      <sz val="10"/>
      <color theme="4"/>
      <name val="Arial"/>
      <family val="2"/>
      <charset val="186"/>
    </font>
    <font>
      <sz val="9"/>
      <color theme="1"/>
      <name val="Calibri"/>
      <family val="2"/>
    </font>
    <font>
      <b/>
      <sz val="11"/>
      <name val="Calibri"/>
      <family val="2"/>
    </font>
    <font>
      <sz val="10"/>
      <color rgb="FF000000"/>
      <name val="Arial"/>
      <family val="2"/>
    </font>
    <font>
      <sz val="10"/>
      <color theme="1"/>
      <name val="Arial"/>
      <family val="2"/>
    </font>
    <font>
      <sz val="10"/>
      <color rgb="FFFF0000"/>
      <name val="Arial"/>
      <family val="2"/>
    </font>
    <font>
      <sz val="9"/>
      <color indexed="81"/>
      <name val="Tahoma"/>
      <charset val="1"/>
    </font>
    <font>
      <b/>
      <sz val="9"/>
      <color indexed="81"/>
      <name val="Tahoma"/>
      <charset val="1"/>
    </font>
    <font>
      <sz val="9"/>
      <color indexed="81"/>
      <name val="Tahoma"/>
      <family val="2"/>
    </font>
  </fonts>
  <fills count="17">
    <fill>
      <patternFill patternType="none"/>
    </fill>
    <fill>
      <patternFill patternType="gray125"/>
    </fill>
    <fill>
      <patternFill patternType="solid">
        <fgColor indexed="22"/>
      </patternFill>
    </fill>
    <fill>
      <patternFill patternType="solid">
        <fgColor indexed="9"/>
      </patternFill>
    </fill>
    <fill>
      <patternFill patternType="solid">
        <fgColor indexed="11"/>
      </patternFill>
    </fill>
    <fill>
      <patternFill patternType="solid">
        <fgColor indexed="13"/>
      </patternFill>
    </fill>
    <fill>
      <patternFill patternType="solid">
        <fgColor indexed="21"/>
      </patternFill>
    </fill>
    <fill>
      <patternFill patternType="solid">
        <fgColor indexed="20"/>
      </patternFill>
    </fill>
    <fill>
      <patternFill patternType="solid">
        <fgColor indexed="15"/>
      </patternFill>
    </fill>
    <fill>
      <patternFill patternType="solid">
        <fgColor indexed="18"/>
      </patternFill>
    </fill>
    <fill>
      <patternFill patternType="solid">
        <fgColor indexed="10"/>
      </patternFill>
    </fill>
    <fill>
      <patternFill patternType="solid">
        <fgColor indexed="23"/>
      </patternFill>
    </fill>
    <fill>
      <patternFill patternType="solid">
        <fgColor indexed="22"/>
        <bgColor indexed="64"/>
      </patternFill>
    </fill>
    <fill>
      <patternFill patternType="solid">
        <fgColor rgb="FFFFCC99"/>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8"/>
      </left>
      <right style="double">
        <color indexed="8"/>
      </right>
      <top style="double">
        <color indexed="8"/>
      </top>
      <bottom style="double">
        <color indexed="8"/>
      </bottom>
      <diagonal/>
    </border>
    <border>
      <left/>
      <right/>
      <top/>
      <bottom style="thick">
        <color indexed="18"/>
      </bottom>
      <diagonal/>
    </border>
    <border>
      <left/>
      <right/>
      <top/>
      <bottom style="thick">
        <color indexed="22"/>
      </bottom>
      <diagonal/>
    </border>
    <border>
      <left/>
      <right/>
      <top/>
      <bottom style="medium">
        <color indexed="21"/>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medium">
        <color indexed="64"/>
      </right>
      <top style="thin">
        <color indexed="64"/>
      </top>
      <bottom style="medium">
        <color indexed="64"/>
      </bottom>
      <diagonal/>
    </border>
  </borders>
  <cellStyleXfs count="106">
    <xf numFmtId="0" fontId="0" fillId="0" borderId="0"/>
    <xf numFmtId="0" fontId="2" fillId="2" borderId="0" applyNumberFormat="0" applyBorder="0" applyAlignment="0" applyProtection="0"/>
    <xf numFmtId="0" fontId="2" fillId="2" borderId="0" applyNumberFormat="0" applyBorder="0" applyAlignment="0" applyProtection="0"/>
    <xf numFmtId="0" fontId="31"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1"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1"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1"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1"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1"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1"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1" fillId="2"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1" fillId="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1"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1" fillId="2"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1"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2" fillId="6"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2" fillId="2"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2" fillId="4"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2"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2" fillId="8"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2" fillId="5"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2"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2" fillId="10"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2"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2"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2" fillId="8"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2" fillId="10"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33" fillId="2" borderId="0" applyNumberFormat="0" applyBorder="0" applyAlignment="0" applyProtection="0"/>
    <xf numFmtId="0" fontId="5" fillId="11" borderId="2" applyNumberFormat="0" applyAlignment="0" applyProtection="0"/>
    <xf numFmtId="0" fontId="5" fillId="11" borderId="2" applyNumberFormat="0" applyAlignment="0" applyProtection="0"/>
    <xf numFmtId="0" fontId="34" fillId="11" borderId="2"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5" fillId="0" borderId="0" applyNumberFormat="0" applyFill="0" applyBorder="0" applyAlignment="0" applyProtection="0"/>
    <xf numFmtId="0" fontId="7" fillId="2" borderId="0" applyNumberFormat="0" applyBorder="0" applyAlignment="0" applyProtection="0"/>
    <xf numFmtId="0" fontId="7" fillId="2" borderId="0" applyNumberFormat="0" applyBorder="0" applyAlignment="0" applyProtection="0"/>
    <xf numFmtId="0" fontId="36" fillId="2" borderId="0" applyNumberFormat="0" applyBorder="0" applyAlignment="0" applyProtection="0"/>
    <xf numFmtId="0" fontId="8" fillId="0" borderId="3" applyNumberFormat="0" applyFill="0" applyAlignment="0" applyProtection="0"/>
    <xf numFmtId="0" fontId="8" fillId="0" borderId="3" applyNumberFormat="0" applyFill="0" applyAlignment="0" applyProtection="0"/>
    <xf numFmtId="0" fontId="37" fillId="0" borderId="3" applyNumberFormat="0" applyFill="0" applyAlignment="0" applyProtection="0"/>
    <xf numFmtId="0" fontId="9" fillId="0" borderId="4" applyNumberFormat="0" applyFill="0" applyAlignment="0" applyProtection="0"/>
    <xf numFmtId="0" fontId="9" fillId="0" borderId="4" applyNumberFormat="0" applyFill="0" applyAlignment="0" applyProtection="0"/>
    <xf numFmtId="0" fontId="38" fillId="0" borderId="4"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39" fillId="0" borderId="5"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39" fillId="0" borderId="0" applyNumberFormat="0" applyFill="0" applyBorder="0" applyAlignment="0" applyProtection="0"/>
    <xf numFmtId="0" fontId="11" fillId="2" borderId="1" applyNumberFormat="0" applyAlignment="0" applyProtection="0"/>
    <xf numFmtId="0" fontId="40" fillId="2" borderId="1" applyNumberFormat="0" applyAlignment="0" applyProtection="0"/>
    <xf numFmtId="0" fontId="22" fillId="0" borderId="0"/>
    <xf numFmtId="0" fontId="30" fillId="0" borderId="0"/>
    <xf numFmtId="0" fontId="12" fillId="2" borderId="6" applyNumberFormat="0" applyAlignment="0" applyProtection="0"/>
    <xf numFmtId="0" fontId="12" fillId="2" borderId="6" applyNumberFormat="0" applyAlignment="0" applyProtection="0"/>
    <xf numFmtId="0" fontId="41" fillId="2" borderId="6" applyNumberFormat="0" applyAlignment="0" applyProtection="0"/>
    <xf numFmtId="9" fontId="1" fillId="0" borderId="0" applyFont="0" applyFill="0" applyBorder="0" applyAlignment="0" applyProtection="0"/>
    <xf numFmtId="0" fontId="42" fillId="13" borderId="42" applyNumberFormat="0" applyAlignment="0" applyProtection="0"/>
  </cellStyleXfs>
  <cellXfs count="184">
    <xf numFmtId="0" fontId="0" fillId="0" borderId="0" xfId="0"/>
    <xf numFmtId="0" fontId="13" fillId="0" borderId="0" xfId="0" applyFont="1"/>
    <xf numFmtId="0" fontId="15" fillId="0" borderId="0" xfId="0" applyFont="1"/>
    <xf numFmtId="0" fontId="0" fillId="0" borderId="0" xfId="0" applyAlignment="1">
      <alignment horizontal="left" wrapText="1"/>
    </xf>
    <xf numFmtId="0" fontId="20" fillId="0" borderId="0" xfId="0" applyFont="1"/>
    <xf numFmtId="0" fontId="0" fillId="0" borderId="7" xfId="0" applyBorder="1"/>
    <xf numFmtId="0" fontId="19" fillId="0" borderId="8" xfId="0" applyFont="1" applyBorder="1"/>
    <xf numFmtId="0" fontId="0" fillId="0" borderId="9" xfId="0" applyBorder="1"/>
    <xf numFmtId="0" fontId="0" fillId="12" borderId="10" xfId="0" applyFill="1" applyBorder="1"/>
    <xf numFmtId="0" fontId="0" fillId="0" borderId="9" xfId="0" applyBorder="1" applyAlignment="1">
      <alignment vertical="center"/>
    </xf>
    <xf numFmtId="0" fontId="21" fillId="0" borderId="9" xfId="0" applyFont="1" applyBorder="1"/>
    <xf numFmtId="0" fontId="18" fillId="0" borderId="0" xfId="0" applyFont="1" applyAlignment="1">
      <alignment horizontal="center"/>
    </xf>
    <xf numFmtId="0" fontId="18" fillId="0" borderId="0" xfId="0" applyFont="1"/>
    <xf numFmtId="0" fontId="18" fillId="0" borderId="0" xfId="0" applyFont="1" applyAlignment="1">
      <alignment horizontal="right" wrapText="1"/>
    </xf>
    <xf numFmtId="0" fontId="18" fillId="0" borderId="0" xfId="0" applyFont="1" applyAlignment="1">
      <alignment horizontal="right"/>
    </xf>
    <xf numFmtId="0" fontId="18" fillId="0" borderId="0" xfId="0" applyFont="1" applyAlignment="1">
      <alignment wrapText="1"/>
    </xf>
    <xf numFmtId="17" fontId="17" fillId="0" borderId="0" xfId="0" applyNumberFormat="1" applyFont="1" applyAlignment="1">
      <alignment horizontal="center"/>
    </xf>
    <xf numFmtId="3" fontId="18" fillId="0" borderId="0" xfId="0" applyNumberFormat="1" applyFont="1" applyAlignment="1">
      <alignment horizontal="right"/>
    </xf>
    <xf numFmtId="16" fontId="18" fillId="0" borderId="0" xfId="0" applyNumberFormat="1" applyFont="1" applyAlignment="1">
      <alignment horizontal="right" wrapText="1"/>
    </xf>
    <xf numFmtId="0" fontId="22" fillId="12" borderId="10" xfId="0" applyFont="1" applyFill="1" applyBorder="1"/>
    <xf numFmtId="0" fontId="0" fillId="12" borderId="12" xfId="0" applyFill="1" applyBorder="1" applyAlignment="1">
      <alignment horizontal="left"/>
    </xf>
    <xf numFmtId="0" fontId="0" fillId="12" borderId="13" xfId="0" applyFill="1" applyBorder="1" applyAlignment="1">
      <alignment horizontal="left"/>
    </xf>
    <xf numFmtId="0" fontId="0" fillId="12" borderId="14" xfId="0" applyFill="1" applyBorder="1" applyAlignment="1">
      <alignment horizontal="left"/>
    </xf>
    <xf numFmtId="0" fontId="18" fillId="0" borderId="9" xfId="0" applyFont="1" applyBorder="1" applyAlignment="1">
      <alignment horizontal="center"/>
    </xf>
    <xf numFmtId="0" fontId="18" fillId="0" borderId="15" xfId="0" applyFont="1" applyBorder="1" applyAlignment="1">
      <alignment horizontal="center"/>
    </xf>
    <xf numFmtId="0" fontId="16" fillId="0" borderId="7" xfId="0" applyFont="1" applyBorder="1" applyAlignment="1">
      <alignment horizontal="center" vertical="center" wrapText="1"/>
    </xf>
    <xf numFmtId="0" fontId="26" fillId="0" borderId="0" xfId="0" applyFont="1"/>
    <xf numFmtId="164" fontId="0" fillId="0" borderId="0" xfId="0" applyNumberFormat="1" applyAlignment="1">
      <alignment horizontal="left"/>
    </xf>
    <xf numFmtId="0" fontId="25" fillId="0" borderId="0" xfId="0" applyFont="1"/>
    <xf numFmtId="0" fontId="25" fillId="0" borderId="9" xfId="0" applyFont="1" applyBorder="1"/>
    <xf numFmtId="0" fontId="21" fillId="0" borderId="9" xfId="0" applyFont="1" applyBorder="1" applyAlignment="1">
      <alignment vertical="center"/>
    </xf>
    <xf numFmtId="0" fontId="25" fillId="0" borderId="16" xfId="0" applyFont="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21" fillId="12" borderId="20" xfId="0" applyFont="1" applyFill="1" applyBorder="1"/>
    <xf numFmtId="3" fontId="12" fillId="0" borderId="11" xfId="0" applyNumberFormat="1" applyFont="1" applyBorder="1"/>
    <xf numFmtId="9" fontId="21" fillId="0" borderId="20" xfId="0" applyNumberFormat="1" applyFont="1" applyBorder="1" applyAlignment="1">
      <alignment horizontal="center"/>
    </xf>
    <xf numFmtId="0" fontId="23" fillId="0" borderId="21" xfId="0" applyFont="1" applyBorder="1" applyAlignment="1">
      <alignment wrapText="1"/>
    </xf>
    <xf numFmtId="4" fontId="22" fillId="12" borderId="22" xfId="0" applyNumberFormat="1" applyFont="1" applyFill="1" applyBorder="1"/>
    <xf numFmtId="0" fontId="22" fillId="0" borderId="7" xfId="0" applyFont="1" applyBorder="1"/>
    <xf numFmtId="10" fontId="0" fillId="0" borderId="0" xfId="0" applyNumberFormat="1"/>
    <xf numFmtId="10" fontId="0" fillId="0" borderId="0" xfId="104" applyNumberFormat="1" applyFont="1"/>
    <xf numFmtId="9" fontId="0" fillId="0" borderId="0" xfId="104" applyFont="1"/>
    <xf numFmtId="0" fontId="19" fillId="0" borderId="0" xfId="0" applyFont="1"/>
    <xf numFmtId="10" fontId="19" fillId="0" borderId="0" xfId="104" applyNumberFormat="1" applyFont="1"/>
    <xf numFmtId="9" fontId="19" fillId="0" borderId="0" xfId="104" applyFont="1"/>
    <xf numFmtId="0" fontId="22" fillId="0" borderId="8" xfId="0" applyFont="1" applyBorder="1" applyAlignment="1">
      <alignment horizontal="center" vertical="center"/>
    </xf>
    <xf numFmtId="3" fontId="0" fillId="14" borderId="10" xfId="0" applyNumberFormat="1" applyFill="1" applyBorder="1" applyAlignment="1">
      <alignment horizontal="center"/>
    </xf>
    <xf numFmtId="9" fontId="21" fillId="0" borderId="10" xfId="0" applyNumberFormat="1" applyFont="1" applyBorder="1" applyAlignment="1">
      <alignment horizontal="center"/>
    </xf>
    <xf numFmtId="3" fontId="12" fillId="0" borderId="10" xfId="0" applyNumberFormat="1" applyFont="1" applyBorder="1" applyAlignment="1">
      <alignment horizontal="center"/>
    </xf>
    <xf numFmtId="0" fontId="0" fillId="12" borderId="11" xfId="0" applyFill="1" applyBorder="1" applyAlignment="1">
      <alignment horizontal="center"/>
    </xf>
    <xf numFmtId="0" fontId="21" fillId="0" borderId="19" xfId="0" applyFont="1" applyBorder="1" applyAlignment="1">
      <alignment vertical="center"/>
    </xf>
    <xf numFmtId="0" fontId="21" fillId="12" borderId="20" xfId="0" applyFont="1" applyFill="1" applyBorder="1" applyAlignment="1">
      <alignment vertical="center"/>
    </xf>
    <xf numFmtId="9" fontId="21" fillId="0" borderId="20" xfId="0" applyNumberFormat="1" applyFont="1" applyBorder="1" applyAlignment="1">
      <alignment horizontal="center" vertical="center"/>
    </xf>
    <xf numFmtId="0" fontId="21" fillId="0" borderId="15" xfId="0" applyFont="1" applyBorder="1" applyAlignment="1">
      <alignment vertical="center"/>
    </xf>
    <xf numFmtId="0" fontId="21" fillId="12" borderId="11" xfId="0" applyFont="1" applyFill="1" applyBorder="1" applyAlignment="1">
      <alignment vertical="center"/>
    </xf>
    <xf numFmtId="9" fontId="21" fillId="0" borderId="11" xfId="0" applyNumberFormat="1" applyFont="1" applyBorder="1" applyAlignment="1">
      <alignment horizontal="center" vertical="center"/>
    </xf>
    <xf numFmtId="49" fontId="0" fillId="15" borderId="31" xfId="0" applyNumberFormat="1" applyFill="1" applyBorder="1" applyAlignment="1">
      <alignment vertical="center" wrapText="1"/>
    </xf>
    <xf numFmtId="49" fontId="0" fillId="15" borderId="32" xfId="0" applyNumberFormat="1" applyFill="1" applyBorder="1" applyAlignment="1">
      <alignment vertical="center" wrapText="1"/>
    </xf>
    <xf numFmtId="49" fontId="0" fillId="15" borderId="33" xfId="0" applyNumberFormat="1" applyFill="1" applyBorder="1" applyAlignment="1">
      <alignment vertical="center" wrapText="1"/>
    </xf>
    <xf numFmtId="0" fontId="0" fillId="0" borderId="9" xfId="0" applyBorder="1" applyAlignment="1">
      <alignment vertical="center" wrapText="1"/>
    </xf>
    <xf numFmtId="0" fontId="25" fillId="0" borderId="9" xfId="0" applyFont="1" applyBorder="1" applyAlignment="1">
      <alignment vertical="center" wrapText="1"/>
    </xf>
    <xf numFmtId="0" fontId="12" fillId="0" borderId="15" xfId="0" applyFont="1" applyBorder="1" applyAlignment="1">
      <alignment vertical="center" wrapText="1"/>
    </xf>
    <xf numFmtId="0" fontId="29" fillId="0" borderId="9" xfId="0" applyFont="1" applyBorder="1" applyAlignment="1">
      <alignment vertical="center" wrapText="1"/>
    </xf>
    <xf numFmtId="3" fontId="22" fillId="0" borderId="10" xfId="0" applyNumberFormat="1" applyFont="1" applyBorder="1" applyAlignment="1">
      <alignment horizontal="center"/>
    </xf>
    <xf numFmtId="49" fontId="22" fillId="12" borderId="10" xfId="0" applyNumberFormat="1" applyFont="1" applyFill="1" applyBorder="1" applyAlignment="1">
      <alignment horizontal="center"/>
    </xf>
    <xf numFmtId="0" fontId="22" fillId="0" borderId="10" xfId="0" applyFont="1" applyBorder="1" applyAlignment="1">
      <alignment horizontal="center" vertical="center" wrapText="1"/>
    </xf>
    <xf numFmtId="3" fontId="19" fillId="0" borderId="22" xfId="0" applyNumberFormat="1" applyFont="1" applyBorder="1" applyAlignment="1">
      <alignment horizontal="center"/>
    </xf>
    <xf numFmtId="3" fontId="22" fillId="0" borderId="8" xfId="0" applyNumberFormat="1" applyFont="1" applyBorder="1" applyAlignment="1">
      <alignment horizontal="center" vertical="center"/>
    </xf>
    <xf numFmtId="3" fontId="21" fillId="0" borderId="10" xfId="0" applyNumberFormat="1" applyFont="1" applyBorder="1" applyAlignment="1">
      <alignment horizontal="center"/>
    </xf>
    <xf numFmtId="9" fontId="22" fillId="0" borderId="10" xfId="0" applyNumberFormat="1" applyFont="1" applyBorder="1" applyAlignment="1">
      <alignment horizontal="center" vertical="center" wrapText="1"/>
    </xf>
    <xf numFmtId="0" fontId="19" fillId="12" borderId="10" xfId="0" applyFont="1" applyFill="1" applyBorder="1"/>
    <xf numFmtId="3" fontId="19" fillId="0" borderId="10" xfId="0" applyNumberFormat="1" applyFont="1" applyBorder="1" applyAlignment="1">
      <alignment horizontal="center"/>
    </xf>
    <xf numFmtId="9" fontId="22" fillId="0" borderId="10" xfId="0" applyNumberFormat="1" applyFont="1" applyBorder="1" applyAlignment="1">
      <alignment horizontal="center"/>
    </xf>
    <xf numFmtId="2" fontId="22" fillId="0" borderId="10" xfId="0" applyNumberFormat="1" applyFont="1" applyBorder="1" applyAlignment="1">
      <alignment horizontal="center"/>
    </xf>
    <xf numFmtId="0" fontId="22" fillId="0" borderId="0" xfId="0" applyFont="1"/>
    <xf numFmtId="164" fontId="25" fillId="0" borderId="0" xfId="0" applyNumberFormat="1" applyFont="1"/>
    <xf numFmtId="0" fontId="44" fillId="0" borderId="0" xfId="0" applyFont="1"/>
    <xf numFmtId="0" fontId="22" fillId="0" borderId="0" xfId="0" applyFont="1" applyAlignment="1">
      <alignment horizontal="left"/>
    </xf>
    <xf numFmtId="165" fontId="22" fillId="0" borderId="0" xfId="0" applyNumberFormat="1" applyFont="1"/>
    <xf numFmtId="0" fontId="45" fillId="0" borderId="0" xfId="0" applyFont="1"/>
    <xf numFmtId="0" fontId="46" fillId="0" borderId="0" xfId="0" applyFont="1"/>
    <xf numFmtId="49" fontId="22" fillId="0" borderId="10" xfId="0" applyNumberFormat="1" applyFont="1" applyBorder="1" applyAlignment="1">
      <alignment horizontal="center"/>
    </xf>
    <xf numFmtId="0" fontId="22" fillId="14" borderId="10" xfId="0" applyFont="1" applyFill="1" applyBorder="1" applyAlignment="1">
      <alignment horizontal="center" vertical="center" wrapText="1"/>
    </xf>
    <xf numFmtId="0" fontId="0" fillId="15" borderId="25" xfId="0" applyFill="1" applyBorder="1"/>
    <xf numFmtId="0" fontId="0" fillId="15" borderId="26" xfId="0" applyFill="1" applyBorder="1"/>
    <xf numFmtId="0" fontId="0" fillId="15" borderId="27" xfId="0" applyFill="1" applyBorder="1"/>
    <xf numFmtId="0" fontId="25" fillId="15" borderId="25" xfId="0" applyFont="1" applyFill="1" applyBorder="1" applyAlignment="1">
      <alignment vertical="center"/>
    </xf>
    <xf numFmtId="0" fontId="25" fillId="15" borderId="26" xfId="0" applyFont="1" applyFill="1" applyBorder="1" applyAlignment="1">
      <alignment vertical="center"/>
    </xf>
    <xf numFmtId="0" fontId="25" fillId="15" borderId="27" xfId="0" applyFont="1" applyFill="1" applyBorder="1" applyAlignment="1">
      <alignment vertical="center"/>
    </xf>
    <xf numFmtId="0" fontId="15" fillId="0" borderId="0" xfId="0" applyFont="1" applyAlignment="1">
      <alignment vertical="center" wrapText="1"/>
    </xf>
    <xf numFmtId="0" fontId="0" fillId="0" borderId="0" xfId="0" applyAlignment="1">
      <alignment vertical="center" wrapText="1"/>
    </xf>
    <xf numFmtId="1" fontId="22" fillId="0" borderId="10" xfId="0" applyNumberFormat="1" applyFont="1" applyBorder="1" applyAlignment="1">
      <alignment horizontal="center" vertical="center" wrapText="1"/>
    </xf>
    <xf numFmtId="17" fontId="0" fillId="0" borderId="0" xfId="0" applyNumberFormat="1"/>
    <xf numFmtId="0" fontId="22" fillId="0" borderId="0" xfId="0" applyFont="1" applyAlignment="1">
      <alignment horizontal="left" wrapText="1"/>
    </xf>
    <xf numFmtId="4" fontId="0" fillId="0" borderId="0" xfId="0" applyNumberFormat="1"/>
    <xf numFmtId="9" fontId="21" fillId="0" borderId="10" xfId="0" applyNumberFormat="1" applyFont="1" applyBorder="1" applyAlignment="1">
      <alignment horizontal="center" wrapText="1"/>
    </xf>
    <xf numFmtId="0" fontId="22" fillId="0" borderId="0" xfId="0" applyFont="1" applyAlignment="1">
      <alignment wrapText="1"/>
    </xf>
    <xf numFmtId="0" fontId="23" fillId="0" borderId="0" xfId="0" applyFont="1" applyAlignment="1">
      <alignment horizontal="left" vertical="center" wrapText="1"/>
    </xf>
    <xf numFmtId="0" fontId="47" fillId="0" borderId="0" xfId="0" applyFont="1"/>
    <xf numFmtId="0" fontId="47" fillId="0" borderId="0" xfId="0" applyFont="1" applyAlignment="1">
      <alignment horizontal="left"/>
    </xf>
    <xf numFmtId="0" fontId="49" fillId="16" borderId="16" xfId="0" applyFont="1" applyFill="1" applyBorder="1" applyAlignment="1">
      <alignment horizontal="left" vertical="center" wrapText="1"/>
    </xf>
    <xf numFmtId="0" fontId="49" fillId="16" borderId="22" xfId="0" applyFont="1" applyFill="1" applyBorder="1" applyAlignment="1">
      <alignment horizontal="left" vertical="center" wrapText="1"/>
    </xf>
    <xf numFmtId="0" fontId="22" fillId="16" borderId="10" xfId="0" applyFont="1" applyFill="1" applyBorder="1" applyAlignment="1">
      <alignment horizontal="left" vertical="center" wrapText="1"/>
    </xf>
    <xf numFmtId="0" fontId="0" fillId="0" borderId="0" xfId="0" applyAlignment="1">
      <alignment horizontal="left"/>
    </xf>
    <xf numFmtId="165" fontId="22" fillId="0" borderId="0" xfId="0" applyNumberFormat="1" applyFont="1" applyAlignment="1">
      <alignment horizontal="left"/>
    </xf>
    <xf numFmtId="0" fontId="1" fillId="0" borderId="0" xfId="0" applyFont="1"/>
    <xf numFmtId="0" fontId="1" fillId="0" borderId="0" xfId="0" applyFont="1" applyAlignment="1">
      <alignment horizontal="left"/>
    </xf>
    <xf numFmtId="9" fontId="1" fillId="0" borderId="10" xfId="0" applyNumberFormat="1" applyFont="1" applyBorder="1" applyAlignment="1">
      <alignment horizontal="center" vertical="center" wrapText="1"/>
    </xf>
    <xf numFmtId="164" fontId="1" fillId="0" borderId="0" xfId="0" applyNumberFormat="1" applyFont="1"/>
    <xf numFmtId="164" fontId="1" fillId="0" borderId="0" xfId="0" applyNumberFormat="1" applyFont="1" applyAlignment="1">
      <alignment horizontal="left"/>
    </xf>
    <xf numFmtId="164" fontId="51" fillId="0" borderId="0" xfId="0" applyNumberFormat="1" applyFont="1"/>
    <xf numFmtId="0" fontId="18" fillId="16" borderId="9" xfId="0" applyFont="1" applyFill="1" applyBorder="1" applyAlignment="1">
      <alignment horizontal="center"/>
    </xf>
    <xf numFmtId="0" fontId="1" fillId="14" borderId="10" xfId="0" applyFont="1" applyFill="1" applyBorder="1" applyAlignment="1">
      <alignment horizontal="center" vertical="center" wrapText="1"/>
    </xf>
    <xf numFmtId="0" fontId="25" fillId="0" borderId="12" xfId="0" applyFont="1" applyBorder="1" applyAlignment="1">
      <alignment horizontal="left" vertical="center" wrapText="1"/>
    </xf>
    <xf numFmtId="0" fontId="25" fillId="0" borderId="13" xfId="0" applyFont="1" applyBorder="1" applyAlignment="1">
      <alignment horizontal="left" vertical="center" wrapText="1"/>
    </xf>
    <xf numFmtId="0" fontId="25" fillId="0" borderId="14" xfId="0" applyFont="1" applyBorder="1" applyAlignment="1">
      <alignment horizontal="left" vertical="center" wrapText="1"/>
    </xf>
    <xf numFmtId="0" fontId="25" fillId="0" borderId="16" xfId="0" applyFont="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5" fillId="0" borderId="0" xfId="0" applyFont="1" applyAlignment="1">
      <alignment vertical="center" wrapText="1"/>
    </xf>
    <xf numFmtId="0" fontId="0" fillId="0" borderId="0" xfId="0" applyAlignment="1">
      <alignment vertical="center" wrapText="1"/>
    </xf>
    <xf numFmtId="0" fontId="0" fillId="12" borderId="12" xfId="0" applyFill="1" applyBorder="1" applyAlignment="1">
      <alignment horizontal="left"/>
    </xf>
    <xf numFmtId="0" fontId="0" fillId="12" borderId="13" xfId="0" applyFill="1" applyBorder="1" applyAlignment="1">
      <alignment horizontal="left"/>
    </xf>
    <xf numFmtId="0" fontId="0" fillId="12" borderId="14" xfId="0" applyFill="1" applyBorder="1" applyAlignment="1">
      <alignment horizontal="left"/>
    </xf>
    <xf numFmtId="0" fontId="0" fillId="12" borderId="23" xfId="0" applyFill="1" applyBorder="1" applyAlignment="1">
      <alignment horizontal="left"/>
    </xf>
    <xf numFmtId="0" fontId="0" fillId="12" borderId="0" xfId="0" applyFill="1" applyAlignment="1">
      <alignment horizontal="left"/>
    </xf>
    <xf numFmtId="0" fontId="0" fillId="12" borderId="24" xfId="0" applyFill="1" applyBorder="1" applyAlignment="1">
      <alignment horizontal="left"/>
    </xf>
    <xf numFmtId="0" fontId="0" fillId="12" borderId="16" xfId="0" applyFill="1" applyBorder="1" applyAlignment="1">
      <alignment horizontal="center"/>
    </xf>
    <xf numFmtId="0" fontId="0" fillId="12" borderId="17" xfId="0" applyFill="1" applyBorder="1" applyAlignment="1">
      <alignment horizontal="center"/>
    </xf>
    <xf numFmtId="0" fontId="0" fillId="12" borderId="18" xfId="0" applyFill="1" applyBorder="1" applyAlignment="1">
      <alignment horizontal="center"/>
    </xf>
    <xf numFmtId="0" fontId="25" fillId="0" borderId="0" xfId="0" applyFont="1" applyAlignment="1">
      <alignment horizontal="left" wrapText="1"/>
    </xf>
    <xf numFmtId="0" fontId="0" fillId="0" borderId="0" xfId="0" applyAlignment="1">
      <alignment horizontal="left" wrapText="1"/>
    </xf>
    <xf numFmtId="0" fontId="25" fillId="14" borderId="16" xfId="0" applyFont="1" applyFill="1" applyBorder="1" applyAlignment="1">
      <alignment horizontal="left" vertical="center" wrapText="1"/>
    </xf>
    <xf numFmtId="0" fontId="0" fillId="14" borderId="17" xfId="0" applyFill="1" applyBorder="1" applyAlignment="1">
      <alignment horizontal="left" vertical="center" wrapText="1"/>
    </xf>
    <xf numFmtId="0" fontId="0" fillId="14" borderId="18" xfId="0" applyFill="1" applyBorder="1" applyAlignment="1">
      <alignment horizontal="left" vertical="center" wrapText="1"/>
    </xf>
    <xf numFmtId="0" fontId="15" fillId="0" borderId="0" xfId="0" applyFont="1" applyAlignment="1">
      <alignment horizontal="left" vertical="center" wrapText="1"/>
    </xf>
    <xf numFmtId="0" fontId="48" fillId="0" borderId="0" xfId="0" applyFont="1" applyAlignment="1">
      <alignment horizontal="left"/>
    </xf>
    <xf numFmtId="0" fontId="19" fillId="0" borderId="34" xfId="0" applyFont="1" applyBorder="1" applyAlignment="1">
      <alignment horizontal="left"/>
    </xf>
    <xf numFmtId="0" fontId="19" fillId="0" borderId="35" xfId="0" applyFont="1" applyBorder="1" applyAlignment="1">
      <alignment horizontal="left"/>
    </xf>
    <xf numFmtId="0" fontId="19" fillId="0" borderId="36" xfId="0" applyFont="1" applyBorder="1" applyAlignment="1">
      <alignment horizontal="left"/>
    </xf>
    <xf numFmtId="0" fontId="17" fillId="16" borderId="10" xfId="0" applyFont="1" applyFill="1" applyBorder="1" applyAlignment="1">
      <alignment horizontal="left"/>
    </xf>
    <xf numFmtId="0" fontId="17" fillId="16" borderId="37" xfId="0" applyFont="1" applyFill="1" applyBorder="1" applyAlignment="1">
      <alignment horizontal="left"/>
    </xf>
    <xf numFmtId="0" fontId="22" fillId="0" borderId="10" xfId="0" applyFont="1" applyBorder="1" applyAlignment="1">
      <alignment horizontal="center" vertical="center" wrapText="1"/>
    </xf>
    <xf numFmtId="164" fontId="22" fillId="0" borderId="0" xfId="0" applyNumberFormat="1" applyFont="1" applyAlignment="1">
      <alignment horizontal="center"/>
    </xf>
    <xf numFmtId="0" fontId="0" fillId="0" borderId="0" xfId="0" applyAlignment="1">
      <alignment horizontal="center"/>
    </xf>
    <xf numFmtId="0" fontId="22" fillId="0" borderId="0" xfId="0" applyFont="1" applyAlignment="1">
      <alignment horizontal="center"/>
    </xf>
    <xf numFmtId="0" fontId="25" fillId="0" borderId="39" xfId="0" applyFont="1" applyBorder="1" applyAlignment="1">
      <alignment horizontal="left" vertical="center" wrapText="1"/>
    </xf>
    <xf numFmtId="0" fontId="25" fillId="0" borderId="40" xfId="0" applyFont="1" applyBorder="1" applyAlignment="1">
      <alignment horizontal="left" vertical="center" wrapText="1"/>
    </xf>
    <xf numFmtId="0" fontId="25" fillId="0" borderId="41" xfId="0" applyFont="1" applyBorder="1" applyAlignment="1">
      <alignment horizontal="left" vertical="center" wrapText="1"/>
    </xf>
    <xf numFmtId="0" fontId="0" fillId="0" borderId="16" xfId="0" applyBorder="1" applyAlignment="1">
      <alignment horizontal="left" vertical="center" wrapText="1"/>
    </xf>
    <xf numFmtId="0" fontId="22" fillId="0" borderId="16" xfId="0" applyFont="1" applyBorder="1" applyAlignment="1">
      <alignment horizontal="left" vertical="center" wrapText="1"/>
    </xf>
    <xf numFmtId="0" fontId="22" fillId="12" borderId="23" xfId="0" applyFont="1" applyFill="1" applyBorder="1" applyAlignment="1">
      <alignment horizontal="left" vertical="top" wrapText="1"/>
    </xf>
    <xf numFmtId="0" fontId="0" fillId="12" borderId="0" xfId="0" applyFill="1" applyAlignment="1">
      <alignment horizontal="left" vertical="top"/>
    </xf>
    <xf numFmtId="0" fontId="0" fillId="12" borderId="24" xfId="0" applyFill="1" applyBorder="1" applyAlignment="1">
      <alignment horizontal="left" vertical="top"/>
    </xf>
    <xf numFmtId="0" fontId="0" fillId="12" borderId="25" xfId="0" applyFill="1" applyBorder="1" applyAlignment="1">
      <alignment horizontal="left" vertical="top"/>
    </xf>
    <xf numFmtId="0" fontId="0" fillId="12" borderId="26" xfId="0" applyFill="1" applyBorder="1" applyAlignment="1">
      <alignment horizontal="left" vertical="top"/>
    </xf>
    <xf numFmtId="0" fontId="0" fillId="12" borderId="27" xfId="0" applyFill="1" applyBorder="1" applyAlignment="1">
      <alignment horizontal="left" vertical="top"/>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23" xfId="0" applyBorder="1" applyAlignment="1">
      <alignment horizontal="left" vertical="center" wrapText="1"/>
    </xf>
    <xf numFmtId="0" fontId="0" fillId="0" borderId="0" xfId="0" applyAlignment="1">
      <alignment horizontal="left" vertical="center" wrapText="1"/>
    </xf>
    <xf numFmtId="0" fontId="0" fillId="0" borderId="24" xfId="0" applyBorder="1" applyAlignment="1">
      <alignment horizontal="left" vertical="center" wrapText="1"/>
    </xf>
    <xf numFmtId="0" fontId="25" fillId="0" borderId="28" xfId="0" applyFont="1" applyBorder="1" applyAlignment="1">
      <alignment horizontal="left" wrapText="1"/>
    </xf>
    <xf numFmtId="0" fontId="25" fillId="0" borderId="29" xfId="0" applyFont="1" applyBorder="1" applyAlignment="1">
      <alignment horizontal="left" wrapText="1"/>
    </xf>
    <xf numFmtId="0" fontId="25" fillId="0" borderId="30" xfId="0" applyFont="1" applyBorder="1" applyAlignment="1">
      <alignment horizontal="left" wrapText="1"/>
    </xf>
    <xf numFmtId="0" fontId="22" fillId="0" borderId="0" xfId="0" applyFont="1" applyAlignment="1">
      <alignment horizontal="left"/>
    </xf>
    <xf numFmtId="0" fontId="17" fillId="0" borderId="11" xfId="0" applyFont="1" applyBorder="1" applyAlignment="1">
      <alignment horizontal="left"/>
    </xf>
    <xf numFmtId="0" fontId="17" fillId="0" borderId="43" xfId="0" applyFont="1" applyBorder="1" applyAlignment="1">
      <alignment horizontal="left"/>
    </xf>
    <xf numFmtId="0" fontId="24" fillId="0" borderId="8" xfId="0" applyFont="1" applyBorder="1" applyAlignment="1">
      <alignment horizontal="left" vertical="center"/>
    </xf>
    <xf numFmtId="0" fontId="24" fillId="0" borderId="38" xfId="0" applyFont="1" applyBorder="1" applyAlignment="1">
      <alignment horizontal="left" vertical="center"/>
    </xf>
    <xf numFmtId="0" fontId="17" fillId="0" borderId="10" xfId="100" applyFont="1" applyBorder="1" applyAlignment="1">
      <alignment horizontal="left"/>
    </xf>
    <xf numFmtId="0" fontId="17" fillId="0" borderId="37" xfId="100" applyFont="1" applyBorder="1" applyAlignment="1">
      <alignment horizontal="left"/>
    </xf>
    <xf numFmtId="0" fontId="17" fillId="0" borderId="10" xfId="0" applyFont="1" applyBorder="1" applyAlignment="1">
      <alignment horizontal="left"/>
    </xf>
    <xf numFmtId="0" fontId="17" fillId="0" borderId="37" xfId="0" applyFont="1" applyBorder="1" applyAlignment="1">
      <alignment horizontal="left"/>
    </xf>
    <xf numFmtId="0" fontId="43" fillId="0" borderId="10" xfId="0" applyFont="1" applyBorder="1" applyAlignment="1">
      <alignment horizontal="left"/>
    </xf>
    <xf numFmtId="0" fontId="43" fillId="0" borderId="37" xfId="0" applyFont="1" applyBorder="1" applyAlignment="1">
      <alignment horizontal="left"/>
    </xf>
    <xf numFmtId="164" fontId="1" fillId="0" borderId="0" xfId="0" applyNumberFormat="1" applyFont="1" applyAlignment="1">
      <alignment horizontal="left"/>
    </xf>
    <xf numFmtId="0" fontId="19" fillId="0" borderId="0" xfId="0" applyFont="1" applyAlignment="1">
      <alignment horizontal="left"/>
    </xf>
    <xf numFmtId="0" fontId="13" fillId="0" borderId="0" xfId="0" applyFont="1" applyAlignment="1">
      <alignment horizontal="left"/>
    </xf>
    <xf numFmtId="0" fontId="50"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Alignment="1"/>
    <xf numFmtId="0" fontId="22" fillId="0" borderId="0" xfId="0" applyFont="1" applyAlignment="1"/>
  </cellXfs>
  <cellStyles count="106">
    <cellStyle name="20% - Accent1" xfId="1" xr:uid="{00000000-0005-0000-0000-000000000000}"/>
    <cellStyle name="20% - Accent1 2" xfId="2" xr:uid="{00000000-0005-0000-0000-000001000000}"/>
    <cellStyle name="20% - Accent1 3" xfId="3" xr:uid="{00000000-0005-0000-0000-000002000000}"/>
    <cellStyle name="20% - Accent2" xfId="4" xr:uid="{00000000-0005-0000-0000-000003000000}"/>
    <cellStyle name="20% - Accent2 2" xfId="5" xr:uid="{00000000-0005-0000-0000-000004000000}"/>
    <cellStyle name="20% - Accent2 3" xfId="6" xr:uid="{00000000-0005-0000-0000-000005000000}"/>
    <cellStyle name="20% - Accent3" xfId="7" xr:uid="{00000000-0005-0000-0000-000006000000}"/>
    <cellStyle name="20% - Accent3 2" xfId="8" xr:uid="{00000000-0005-0000-0000-000007000000}"/>
    <cellStyle name="20% - Accent3 3" xfId="9" xr:uid="{00000000-0005-0000-0000-000008000000}"/>
    <cellStyle name="20% - Accent4" xfId="10" xr:uid="{00000000-0005-0000-0000-000009000000}"/>
    <cellStyle name="20% - Accent4 2" xfId="11" xr:uid="{00000000-0005-0000-0000-00000A000000}"/>
    <cellStyle name="20% - Accent4 3" xfId="12" xr:uid="{00000000-0005-0000-0000-00000B000000}"/>
    <cellStyle name="20% - Accent5" xfId="13" xr:uid="{00000000-0005-0000-0000-00000C000000}"/>
    <cellStyle name="20% - Accent5 2" xfId="14" xr:uid="{00000000-0005-0000-0000-00000D000000}"/>
    <cellStyle name="20% - Accent5 3" xfId="15" xr:uid="{00000000-0005-0000-0000-00000E000000}"/>
    <cellStyle name="20% - Accent6" xfId="16" xr:uid="{00000000-0005-0000-0000-00000F000000}"/>
    <cellStyle name="20% - Accent6 2" xfId="17" xr:uid="{00000000-0005-0000-0000-000010000000}"/>
    <cellStyle name="20% - Accent6 3" xfId="18" xr:uid="{00000000-0005-0000-0000-000011000000}"/>
    <cellStyle name="40% - Accent1" xfId="19" xr:uid="{00000000-0005-0000-0000-000012000000}"/>
    <cellStyle name="40% - Accent1 2" xfId="20" xr:uid="{00000000-0005-0000-0000-000013000000}"/>
    <cellStyle name="40% - Accent1 3" xfId="21" xr:uid="{00000000-0005-0000-0000-000014000000}"/>
    <cellStyle name="40% - Accent2" xfId="22" xr:uid="{00000000-0005-0000-0000-000015000000}"/>
    <cellStyle name="40% - Accent2 2" xfId="23" xr:uid="{00000000-0005-0000-0000-000016000000}"/>
    <cellStyle name="40% - Accent2 3" xfId="24" xr:uid="{00000000-0005-0000-0000-000017000000}"/>
    <cellStyle name="40% - Accent3" xfId="25" xr:uid="{00000000-0005-0000-0000-000018000000}"/>
    <cellStyle name="40% - Accent3 2" xfId="26" xr:uid="{00000000-0005-0000-0000-000019000000}"/>
    <cellStyle name="40% - Accent3 3" xfId="27" xr:uid="{00000000-0005-0000-0000-00001A000000}"/>
    <cellStyle name="40% - Accent4" xfId="28" xr:uid="{00000000-0005-0000-0000-00001B000000}"/>
    <cellStyle name="40% - Accent4 2" xfId="29" xr:uid="{00000000-0005-0000-0000-00001C000000}"/>
    <cellStyle name="40% - Accent4 3" xfId="30" xr:uid="{00000000-0005-0000-0000-00001D000000}"/>
    <cellStyle name="40% - Accent5" xfId="31" xr:uid="{00000000-0005-0000-0000-00001E000000}"/>
    <cellStyle name="40% - Accent5 2" xfId="32" xr:uid="{00000000-0005-0000-0000-00001F000000}"/>
    <cellStyle name="40% - Accent5 3" xfId="33" xr:uid="{00000000-0005-0000-0000-000020000000}"/>
    <cellStyle name="40% - Accent6" xfId="34" xr:uid="{00000000-0005-0000-0000-000021000000}"/>
    <cellStyle name="40% - Accent6 2" xfId="35" xr:uid="{00000000-0005-0000-0000-000022000000}"/>
    <cellStyle name="40% - Accent6 3" xfId="36" xr:uid="{00000000-0005-0000-0000-000023000000}"/>
    <cellStyle name="60% - Accent1" xfId="37" xr:uid="{00000000-0005-0000-0000-000024000000}"/>
    <cellStyle name="60% - Accent1 2" xfId="38" xr:uid="{00000000-0005-0000-0000-000025000000}"/>
    <cellStyle name="60% - Accent1 3" xfId="39" xr:uid="{00000000-0005-0000-0000-000026000000}"/>
    <cellStyle name="60% - Accent2" xfId="40" xr:uid="{00000000-0005-0000-0000-000027000000}"/>
    <cellStyle name="60% - Accent2 2" xfId="41" xr:uid="{00000000-0005-0000-0000-000028000000}"/>
    <cellStyle name="60% - Accent2 3" xfId="42" xr:uid="{00000000-0005-0000-0000-000029000000}"/>
    <cellStyle name="60% - Accent3" xfId="43" xr:uid="{00000000-0005-0000-0000-00002A000000}"/>
    <cellStyle name="60% - Accent3 2" xfId="44" xr:uid="{00000000-0005-0000-0000-00002B000000}"/>
    <cellStyle name="60% - Accent3 3" xfId="45" xr:uid="{00000000-0005-0000-0000-00002C000000}"/>
    <cellStyle name="60% - Accent4" xfId="46" xr:uid="{00000000-0005-0000-0000-00002D000000}"/>
    <cellStyle name="60% - Accent4 2" xfId="47" xr:uid="{00000000-0005-0000-0000-00002E000000}"/>
    <cellStyle name="60% - Accent4 3" xfId="48" xr:uid="{00000000-0005-0000-0000-00002F000000}"/>
    <cellStyle name="60% - Accent5" xfId="49" xr:uid="{00000000-0005-0000-0000-000030000000}"/>
    <cellStyle name="60% - Accent5 2" xfId="50" xr:uid="{00000000-0005-0000-0000-000031000000}"/>
    <cellStyle name="60% - Accent5 3" xfId="51" xr:uid="{00000000-0005-0000-0000-000032000000}"/>
    <cellStyle name="60% - Accent6" xfId="52" xr:uid="{00000000-0005-0000-0000-000033000000}"/>
    <cellStyle name="60% - Accent6 2" xfId="53" xr:uid="{00000000-0005-0000-0000-000034000000}"/>
    <cellStyle name="60% - Accent6 3" xfId="54" xr:uid="{00000000-0005-0000-0000-000035000000}"/>
    <cellStyle name="Accent1" xfId="55" xr:uid="{00000000-0005-0000-0000-000036000000}"/>
    <cellStyle name="Accent1 2" xfId="56" xr:uid="{00000000-0005-0000-0000-000037000000}"/>
    <cellStyle name="Accent1 3" xfId="57" xr:uid="{00000000-0005-0000-0000-000038000000}"/>
    <cellStyle name="Accent2" xfId="58" xr:uid="{00000000-0005-0000-0000-000039000000}"/>
    <cellStyle name="Accent2 2" xfId="59" xr:uid="{00000000-0005-0000-0000-00003A000000}"/>
    <cellStyle name="Accent2 3" xfId="60" xr:uid="{00000000-0005-0000-0000-00003B000000}"/>
    <cellStyle name="Accent3" xfId="61" xr:uid="{00000000-0005-0000-0000-00003C000000}"/>
    <cellStyle name="Accent3 2" xfId="62" xr:uid="{00000000-0005-0000-0000-00003D000000}"/>
    <cellStyle name="Accent3 3" xfId="63" xr:uid="{00000000-0005-0000-0000-00003E000000}"/>
    <cellStyle name="Accent4" xfId="64" xr:uid="{00000000-0005-0000-0000-00003F000000}"/>
    <cellStyle name="Accent4 2" xfId="65" xr:uid="{00000000-0005-0000-0000-000040000000}"/>
    <cellStyle name="Accent4 3" xfId="66" xr:uid="{00000000-0005-0000-0000-000041000000}"/>
    <cellStyle name="Accent5" xfId="67" xr:uid="{00000000-0005-0000-0000-000042000000}"/>
    <cellStyle name="Accent5 2" xfId="68" xr:uid="{00000000-0005-0000-0000-000043000000}"/>
    <cellStyle name="Accent5 3" xfId="69" xr:uid="{00000000-0005-0000-0000-000044000000}"/>
    <cellStyle name="Accent6" xfId="70" xr:uid="{00000000-0005-0000-0000-000045000000}"/>
    <cellStyle name="Accent6 2" xfId="71" xr:uid="{00000000-0005-0000-0000-000046000000}"/>
    <cellStyle name="Accent6 3" xfId="72" xr:uid="{00000000-0005-0000-0000-000047000000}"/>
    <cellStyle name="Bad" xfId="73" xr:uid="{00000000-0005-0000-0000-000048000000}"/>
    <cellStyle name="Bad 2" xfId="74" xr:uid="{00000000-0005-0000-0000-000049000000}"/>
    <cellStyle name="Bad 3" xfId="75" xr:uid="{00000000-0005-0000-0000-00004A000000}"/>
    <cellStyle name="Check Cell" xfId="76" xr:uid="{00000000-0005-0000-0000-00004B000000}"/>
    <cellStyle name="Check Cell 2" xfId="77" xr:uid="{00000000-0005-0000-0000-00004C000000}"/>
    <cellStyle name="Check Cell 3" xfId="78" xr:uid="{00000000-0005-0000-0000-00004D000000}"/>
    <cellStyle name="Explanatory Text" xfId="79" xr:uid="{00000000-0005-0000-0000-00004E000000}"/>
    <cellStyle name="Explanatory Text 2" xfId="80" xr:uid="{00000000-0005-0000-0000-00004F000000}"/>
    <cellStyle name="Explanatory Text 3" xfId="81" xr:uid="{00000000-0005-0000-0000-000050000000}"/>
    <cellStyle name="Good" xfId="82" xr:uid="{00000000-0005-0000-0000-000051000000}"/>
    <cellStyle name="Good 2" xfId="83" xr:uid="{00000000-0005-0000-0000-000052000000}"/>
    <cellStyle name="Good 3" xfId="84" xr:uid="{00000000-0005-0000-0000-000053000000}"/>
    <cellStyle name="Heading 1" xfId="85" xr:uid="{00000000-0005-0000-0000-000054000000}"/>
    <cellStyle name="Heading 1 2" xfId="86" xr:uid="{00000000-0005-0000-0000-000055000000}"/>
    <cellStyle name="Heading 1 3" xfId="87" xr:uid="{00000000-0005-0000-0000-000056000000}"/>
    <cellStyle name="Heading 2" xfId="88" xr:uid="{00000000-0005-0000-0000-000057000000}"/>
    <cellStyle name="Heading 2 2" xfId="89" xr:uid="{00000000-0005-0000-0000-000058000000}"/>
    <cellStyle name="Heading 2 3" xfId="90" xr:uid="{00000000-0005-0000-0000-000059000000}"/>
    <cellStyle name="Heading 3" xfId="91" xr:uid="{00000000-0005-0000-0000-00005A000000}"/>
    <cellStyle name="Heading 3 2" xfId="92" xr:uid="{00000000-0005-0000-0000-00005B000000}"/>
    <cellStyle name="Heading 3 3" xfId="93" xr:uid="{00000000-0005-0000-0000-00005C000000}"/>
    <cellStyle name="Heading 4" xfId="94" xr:uid="{00000000-0005-0000-0000-00005D000000}"/>
    <cellStyle name="Heading 4 2" xfId="95" xr:uid="{00000000-0005-0000-0000-00005E000000}"/>
    <cellStyle name="Heading 4 3" xfId="96" xr:uid="{00000000-0005-0000-0000-00005F000000}"/>
    <cellStyle name="Input" xfId="105" hidden="1" xr:uid="{00000000-0005-0000-0000-000060000000}"/>
    <cellStyle name="Input 2" xfId="97" xr:uid="{00000000-0005-0000-0000-000061000000}"/>
    <cellStyle name="Input 3" xfId="98" xr:uid="{00000000-0005-0000-0000-000062000000}"/>
    <cellStyle name="Normal" xfId="0" builtinId="0"/>
    <cellStyle name="Normal 2" xfId="99" xr:uid="{00000000-0005-0000-0000-000064000000}"/>
    <cellStyle name="Normal 3" xfId="100" xr:uid="{00000000-0005-0000-0000-000065000000}"/>
    <cellStyle name="Output" xfId="101" xr:uid="{00000000-0005-0000-0000-000066000000}"/>
    <cellStyle name="Output 2" xfId="102" xr:uid="{00000000-0005-0000-0000-000067000000}"/>
    <cellStyle name="Output 3" xfId="103" xr:uid="{00000000-0005-0000-0000-000068000000}"/>
    <cellStyle name="Percent" xfId="10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B131"/>
  <sheetViews>
    <sheetView tabSelected="1" zoomScale="115" zoomScaleNormal="115" workbookViewId="0">
      <selection activeCell="B126" sqref="B126"/>
    </sheetView>
  </sheetViews>
  <sheetFormatPr defaultColWidth="8.7109375" defaultRowHeight="12.75" x14ac:dyDescent="0.2"/>
  <cols>
    <col min="1" max="1" width="2.42578125" customWidth="1"/>
    <col min="2" max="2" width="30.28515625" customWidth="1"/>
    <col min="3" max="3" width="15.42578125" customWidth="1"/>
    <col min="4" max="4" width="21.42578125" customWidth="1"/>
    <col min="5" max="6" width="20.42578125" customWidth="1"/>
    <col min="7" max="7" width="29.7109375" customWidth="1"/>
    <col min="8" max="8" width="13.7109375" customWidth="1"/>
    <col min="9" max="9" width="10.42578125" customWidth="1"/>
    <col min="10" max="10" width="14" customWidth="1"/>
    <col min="11" max="11" width="77.42578125" customWidth="1"/>
    <col min="12" max="12" width="10.140625" customWidth="1"/>
    <col min="13" max="28" width="6.7109375" bestFit="1" customWidth="1"/>
  </cols>
  <sheetData>
    <row r="2" spans="2:13" ht="18" x14ac:dyDescent="0.25">
      <c r="B2" s="26" t="s">
        <v>15</v>
      </c>
    </row>
    <row r="4" spans="2:13" ht="15" x14ac:dyDescent="0.25">
      <c r="B4" s="179" t="s">
        <v>91</v>
      </c>
      <c r="C4" s="179"/>
      <c r="D4" s="179"/>
      <c r="E4" s="179"/>
      <c r="F4" s="179"/>
    </row>
    <row r="5" spans="2:13" ht="67.5" customHeight="1" x14ac:dyDescent="0.2">
      <c r="B5" s="120" t="s">
        <v>92</v>
      </c>
      <c r="C5" s="121"/>
      <c r="D5" s="121"/>
      <c r="E5" s="121"/>
      <c r="F5" s="121"/>
      <c r="G5" s="121"/>
    </row>
    <row r="6" spans="2:13" x14ac:dyDescent="0.2">
      <c r="B6" s="136" t="s">
        <v>93</v>
      </c>
      <c r="C6" s="136"/>
      <c r="D6" s="136"/>
      <c r="E6" s="136"/>
      <c r="F6" s="136"/>
      <c r="G6" s="136"/>
    </row>
    <row r="7" spans="2:13" ht="13.15" customHeight="1" x14ac:dyDescent="0.2">
      <c r="B7" s="98" t="s">
        <v>94</v>
      </c>
      <c r="C7" s="136" t="s">
        <v>100</v>
      </c>
      <c r="D7" s="136"/>
      <c r="E7" s="136"/>
      <c r="F7" s="136"/>
      <c r="G7" s="136"/>
      <c r="H7" s="136"/>
      <c r="I7" s="136"/>
      <c r="J7" s="136"/>
      <c r="K7" s="90"/>
    </row>
    <row r="8" spans="2:13" x14ac:dyDescent="0.2">
      <c r="B8" s="98" t="s">
        <v>95</v>
      </c>
      <c r="C8" s="136" t="s">
        <v>98</v>
      </c>
      <c r="D8" s="136"/>
      <c r="E8" s="136"/>
      <c r="F8" s="136"/>
      <c r="G8" s="136"/>
    </row>
    <row r="9" spans="2:13" ht="13.15" customHeight="1" x14ac:dyDescent="0.2">
      <c r="B9" s="98" t="s">
        <v>96</v>
      </c>
      <c r="C9" s="136" t="s">
        <v>99</v>
      </c>
      <c r="D9" s="136"/>
      <c r="E9" s="136"/>
      <c r="F9" s="136"/>
      <c r="G9" s="136"/>
      <c r="H9" s="136"/>
      <c r="I9" s="136"/>
      <c r="J9" s="136"/>
      <c r="K9" s="136"/>
    </row>
    <row r="10" spans="2:13" ht="25.5" x14ac:dyDescent="0.2">
      <c r="B10" s="98" t="s">
        <v>97</v>
      </c>
      <c r="C10" s="136" t="s">
        <v>101</v>
      </c>
      <c r="D10" s="136"/>
      <c r="E10" s="136"/>
      <c r="F10" s="136"/>
      <c r="G10" s="136"/>
    </row>
    <row r="11" spans="2:13" x14ac:dyDescent="0.2">
      <c r="B11" s="136" t="s">
        <v>147</v>
      </c>
      <c r="C11" s="136"/>
      <c r="D11" s="136"/>
      <c r="E11" s="136"/>
      <c r="F11" s="91"/>
      <c r="G11" s="91"/>
    </row>
    <row r="13" spans="2:13" x14ac:dyDescent="0.2">
      <c r="B13" s="11"/>
      <c r="C13" s="12"/>
      <c r="D13" s="13"/>
      <c r="E13" s="13"/>
      <c r="F13" s="14"/>
      <c r="G13" s="12"/>
      <c r="H13" s="18"/>
      <c r="I13" s="15"/>
      <c r="J13" s="15"/>
      <c r="K13" s="16"/>
      <c r="L13" s="17"/>
      <c r="M13" s="95"/>
    </row>
    <row r="14" spans="2:13" ht="15" x14ac:dyDescent="0.25">
      <c r="B14" s="137" t="s">
        <v>130</v>
      </c>
      <c r="C14" s="137"/>
      <c r="D14" s="137"/>
      <c r="E14" s="137"/>
      <c r="F14" s="137"/>
      <c r="G14" s="12"/>
      <c r="H14" s="18"/>
      <c r="I14" s="15"/>
      <c r="J14" s="15"/>
      <c r="K14" s="16"/>
      <c r="L14" s="17"/>
      <c r="M14" s="95"/>
    </row>
    <row r="15" spans="2:13" x14ac:dyDescent="0.2">
      <c r="B15" s="100"/>
      <c r="C15" s="99"/>
      <c r="D15" s="99"/>
      <c r="E15" s="99"/>
      <c r="F15" s="99"/>
      <c r="G15" s="12"/>
      <c r="H15" s="18"/>
      <c r="I15" s="15"/>
      <c r="J15" s="15"/>
      <c r="K15" s="16"/>
      <c r="L15" s="17"/>
      <c r="M15" s="95"/>
    </row>
    <row r="16" spans="2:13" ht="13.15" customHeight="1" x14ac:dyDescent="0.2">
      <c r="B16" s="101" t="s">
        <v>102</v>
      </c>
      <c r="C16" s="180" t="s">
        <v>116</v>
      </c>
      <c r="D16" s="180"/>
      <c r="E16" s="180"/>
      <c r="F16" s="180"/>
      <c r="G16" s="180"/>
      <c r="H16" s="18"/>
      <c r="I16" s="15"/>
      <c r="J16" s="15"/>
      <c r="K16" s="16"/>
      <c r="L16" s="17"/>
      <c r="M16" s="95"/>
    </row>
    <row r="17" spans="2:13" ht="26.65" customHeight="1" x14ac:dyDescent="0.2">
      <c r="B17" s="101" t="s">
        <v>103</v>
      </c>
      <c r="C17" s="180" t="s">
        <v>117</v>
      </c>
      <c r="D17" s="180"/>
      <c r="E17" s="180"/>
      <c r="F17" s="180"/>
      <c r="G17" s="180"/>
      <c r="H17" s="18"/>
      <c r="I17" s="15"/>
      <c r="J17" s="15"/>
      <c r="K17" s="16"/>
      <c r="L17" s="17"/>
      <c r="M17" s="95"/>
    </row>
    <row r="18" spans="2:13" ht="44.65" customHeight="1" x14ac:dyDescent="0.2">
      <c r="B18" s="101" t="s">
        <v>104</v>
      </c>
      <c r="C18" s="180" t="s">
        <v>118</v>
      </c>
      <c r="D18" s="180"/>
      <c r="E18" s="180"/>
      <c r="F18" s="180"/>
      <c r="G18" s="180"/>
      <c r="H18" s="18"/>
      <c r="I18" s="15"/>
      <c r="J18" s="15"/>
      <c r="K18" s="16"/>
      <c r="L18" s="17"/>
      <c r="M18" s="95"/>
    </row>
    <row r="19" spans="2:13" ht="26.65" customHeight="1" x14ac:dyDescent="0.2">
      <c r="B19" s="102" t="s">
        <v>105</v>
      </c>
      <c r="C19" s="180" t="s">
        <v>123</v>
      </c>
      <c r="D19" s="180"/>
      <c r="E19" s="180"/>
      <c r="F19" s="180"/>
      <c r="G19" s="180"/>
      <c r="H19" s="18"/>
      <c r="I19" s="15"/>
      <c r="J19" s="15"/>
      <c r="K19" s="16"/>
      <c r="L19" s="17"/>
      <c r="M19" s="95"/>
    </row>
    <row r="20" spans="2:13" ht="26.65" customHeight="1" x14ac:dyDescent="0.2">
      <c r="B20" s="103" t="s">
        <v>106</v>
      </c>
      <c r="C20" s="143" t="s">
        <v>107</v>
      </c>
      <c r="D20" s="143"/>
      <c r="E20" s="143"/>
      <c r="F20" s="143"/>
      <c r="G20" s="143"/>
      <c r="H20" s="18"/>
      <c r="I20" s="15"/>
      <c r="J20" s="15"/>
      <c r="K20" s="16"/>
      <c r="L20" s="17"/>
      <c r="M20" s="95"/>
    </row>
    <row r="21" spans="2:13" ht="26.65" customHeight="1" x14ac:dyDescent="0.2">
      <c r="B21" s="103" t="s">
        <v>108</v>
      </c>
      <c r="C21" s="143" t="s">
        <v>109</v>
      </c>
      <c r="D21" s="143"/>
      <c r="E21" s="143"/>
      <c r="F21" s="143"/>
      <c r="G21" s="143"/>
      <c r="H21" s="18"/>
      <c r="I21" s="15"/>
      <c r="J21" s="15"/>
      <c r="K21" s="16"/>
      <c r="L21" s="17"/>
      <c r="M21" s="95"/>
    </row>
    <row r="22" spans="2:13" ht="26.65" customHeight="1" x14ac:dyDescent="0.2">
      <c r="B22" s="103" t="s">
        <v>110</v>
      </c>
      <c r="C22" s="181" t="s">
        <v>122</v>
      </c>
      <c r="D22" s="143"/>
      <c r="E22" s="143"/>
      <c r="F22" s="143"/>
      <c r="G22" s="143"/>
      <c r="H22" s="18"/>
      <c r="I22" s="15"/>
      <c r="J22" s="15"/>
      <c r="K22" s="16"/>
      <c r="L22" s="17"/>
      <c r="M22" s="95"/>
    </row>
    <row r="23" spans="2:13" x14ac:dyDescent="0.2">
      <c r="B23" s="103" t="s">
        <v>111</v>
      </c>
      <c r="C23" s="143" t="s">
        <v>119</v>
      </c>
      <c r="D23" s="143"/>
      <c r="E23" s="143"/>
      <c r="F23" s="143"/>
      <c r="G23" s="143"/>
      <c r="H23" s="18"/>
      <c r="I23" s="15"/>
      <c r="J23" s="15"/>
      <c r="K23" s="16"/>
      <c r="L23" s="17"/>
      <c r="M23" s="95"/>
    </row>
    <row r="24" spans="2:13" ht="26.65" customHeight="1" x14ac:dyDescent="0.2">
      <c r="B24" s="103" t="s">
        <v>112</v>
      </c>
      <c r="C24" s="143" t="s">
        <v>121</v>
      </c>
      <c r="D24" s="143"/>
      <c r="E24" s="143"/>
      <c r="F24" s="143"/>
      <c r="G24" s="143"/>
      <c r="H24" s="18"/>
      <c r="I24" s="15"/>
      <c r="J24" s="15"/>
      <c r="K24" s="16"/>
      <c r="L24" s="17"/>
      <c r="M24" s="95"/>
    </row>
    <row r="25" spans="2:13" ht="38.25" x14ac:dyDescent="0.2">
      <c r="B25" s="103" t="s">
        <v>113</v>
      </c>
      <c r="C25" s="143" t="s">
        <v>120</v>
      </c>
      <c r="D25" s="143"/>
      <c r="E25" s="143"/>
      <c r="F25" s="143"/>
      <c r="G25" s="143"/>
      <c r="H25" s="18"/>
      <c r="I25" s="15"/>
      <c r="J25" s="15"/>
      <c r="K25" s="16"/>
      <c r="L25" s="17"/>
      <c r="M25" s="95"/>
    </row>
    <row r="26" spans="2:13" ht="51" x14ac:dyDescent="0.2">
      <c r="B26" s="103" t="s">
        <v>114</v>
      </c>
      <c r="C26" s="143" t="s">
        <v>115</v>
      </c>
      <c r="D26" s="143"/>
      <c r="E26" s="143"/>
      <c r="F26" s="143"/>
      <c r="G26" s="143"/>
      <c r="H26" s="18"/>
      <c r="I26" s="15"/>
      <c r="J26" s="15"/>
      <c r="K26" s="16"/>
      <c r="L26" s="17"/>
      <c r="M26" s="95"/>
    </row>
    <row r="27" spans="2:13" x14ac:dyDescent="0.2">
      <c r="B27" s="11"/>
      <c r="C27" s="12"/>
      <c r="D27" s="13"/>
      <c r="E27" s="13"/>
      <c r="F27" s="14"/>
      <c r="G27" s="12"/>
      <c r="H27" s="18"/>
      <c r="I27" s="15"/>
      <c r="J27" s="15"/>
      <c r="K27" s="16"/>
      <c r="L27" s="17"/>
      <c r="M27" s="95"/>
    </row>
    <row r="28" spans="2:13" x14ac:dyDescent="0.2">
      <c r="B28" s="11"/>
      <c r="C28" s="12"/>
      <c r="D28" s="13"/>
      <c r="E28" s="13"/>
      <c r="F28" s="14"/>
      <c r="G28" s="12"/>
      <c r="H28" s="18"/>
      <c r="I28" s="15"/>
      <c r="J28" s="15"/>
      <c r="K28" s="16"/>
      <c r="L28" s="17"/>
      <c r="M28" s="95"/>
    </row>
    <row r="29" spans="2:13" ht="19.149999999999999" customHeight="1" x14ac:dyDescent="0.2">
      <c r="B29" s="11"/>
      <c r="C29" s="12"/>
      <c r="D29" s="13"/>
      <c r="E29" s="13"/>
      <c r="F29" s="14"/>
      <c r="G29" s="12"/>
      <c r="H29" s="18"/>
      <c r="I29" s="15"/>
      <c r="J29" s="15"/>
      <c r="K29" s="16"/>
      <c r="L29" s="17"/>
      <c r="M29" s="95"/>
    </row>
    <row r="30" spans="2:13" ht="15" x14ac:dyDescent="0.25">
      <c r="B30" s="179" t="s">
        <v>124</v>
      </c>
      <c r="C30" s="179"/>
      <c r="D30" s="179"/>
      <c r="H30" s="18"/>
      <c r="I30" s="15"/>
      <c r="J30" s="15"/>
      <c r="K30" s="16"/>
      <c r="L30" s="17"/>
      <c r="M30" s="95"/>
    </row>
    <row r="31" spans="2:13" x14ac:dyDescent="0.2">
      <c r="B31" s="2" t="s">
        <v>13</v>
      </c>
      <c r="H31" s="18"/>
      <c r="I31" s="15"/>
      <c r="J31" s="15"/>
      <c r="K31" s="16"/>
      <c r="L31" s="17"/>
      <c r="M31" s="95"/>
    </row>
    <row r="32" spans="2:13" ht="13.5" thickBot="1" x14ac:dyDescent="0.25">
      <c r="H32" s="18"/>
      <c r="I32" s="15"/>
      <c r="J32" s="15"/>
      <c r="K32" s="16"/>
      <c r="L32" s="17"/>
      <c r="M32" s="95"/>
    </row>
    <row r="33" spans="2:13" x14ac:dyDescent="0.2">
      <c r="B33" s="25" t="s">
        <v>0</v>
      </c>
      <c r="C33" s="169" t="s">
        <v>12</v>
      </c>
      <c r="D33" s="169"/>
      <c r="E33" s="169"/>
      <c r="F33" s="169"/>
      <c r="G33" s="170"/>
      <c r="H33" s="18"/>
      <c r="I33" s="15"/>
      <c r="J33" s="15"/>
      <c r="K33" s="16"/>
      <c r="L33" s="17"/>
      <c r="M33" s="95"/>
    </row>
    <row r="34" spans="2:13" x14ac:dyDescent="0.2">
      <c r="B34" s="23">
        <v>1</v>
      </c>
      <c r="C34" s="171" t="s">
        <v>83</v>
      </c>
      <c r="D34" s="171"/>
      <c r="E34" s="171"/>
      <c r="F34" s="171"/>
      <c r="G34" s="172"/>
      <c r="H34" s="18"/>
      <c r="I34" s="15"/>
      <c r="J34" s="15"/>
      <c r="K34" s="16"/>
      <c r="L34" s="17"/>
      <c r="M34" s="95"/>
    </row>
    <row r="35" spans="2:13" x14ac:dyDescent="0.2">
      <c r="B35" s="23">
        <v>2</v>
      </c>
      <c r="C35" s="173" t="s">
        <v>77</v>
      </c>
      <c r="D35" s="173"/>
      <c r="E35" s="173"/>
      <c r="F35" s="173"/>
      <c r="G35" s="174"/>
      <c r="H35" s="18"/>
      <c r="I35" s="15"/>
      <c r="J35" s="15"/>
      <c r="K35" s="16"/>
      <c r="L35" s="17"/>
      <c r="M35" s="95"/>
    </row>
    <row r="36" spans="2:13" x14ac:dyDescent="0.2">
      <c r="B36" s="112">
        <v>3</v>
      </c>
      <c r="C36" s="141" t="s">
        <v>29</v>
      </c>
      <c r="D36" s="141"/>
      <c r="E36" s="141"/>
      <c r="F36" s="141"/>
      <c r="G36" s="142"/>
      <c r="H36" s="18"/>
      <c r="I36" s="15"/>
      <c r="J36" s="15"/>
      <c r="K36" s="16"/>
      <c r="L36" s="17"/>
      <c r="M36" s="95"/>
    </row>
    <row r="37" spans="2:13" x14ac:dyDescent="0.2">
      <c r="B37" s="23">
        <v>4</v>
      </c>
      <c r="C37" s="171" t="s">
        <v>78</v>
      </c>
      <c r="D37" s="171"/>
      <c r="E37" s="171"/>
      <c r="F37" s="171"/>
      <c r="G37" s="172"/>
      <c r="H37" s="18"/>
      <c r="I37" s="15"/>
      <c r="J37" s="15"/>
      <c r="K37" s="16"/>
      <c r="L37" s="17"/>
      <c r="M37" s="95"/>
    </row>
    <row r="38" spans="2:13" x14ac:dyDescent="0.2">
      <c r="B38" s="23">
        <v>5</v>
      </c>
      <c r="C38" s="173" t="s">
        <v>79</v>
      </c>
      <c r="D38" s="173"/>
      <c r="E38" s="173"/>
      <c r="F38" s="173"/>
      <c r="G38" s="174"/>
      <c r="H38" s="18"/>
      <c r="I38" s="15"/>
      <c r="J38" s="15"/>
      <c r="K38" s="16"/>
      <c r="L38" s="17"/>
      <c r="M38" s="95"/>
    </row>
    <row r="39" spans="2:13" x14ac:dyDescent="0.2">
      <c r="B39" s="112">
        <v>6</v>
      </c>
      <c r="C39" s="141" t="s">
        <v>29</v>
      </c>
      <c r="D39" s="141"/>
      <c r="E39" s="141"/>
      <c r="F39" s="141"/>
      <c r="G39" s="142"/>
      <c r="H39" s="18"/>
      <c r="I39" s="15"/>
      <c r="J39" s="15"/>
      <c r="K39" s="16"/>
      <c r="L39" s="17"/>
      <c r="M39" s="95"/>
    </row>
    <row r="40" spans="2:13" x14ac:dyDescent="0.2">
      <c r="B40" s="23">
        <v>7</v>
      </c>
      <c r="C40" s="173" t="s">
        <v>139</v>
      </c>
      <c r="D40" s="173"/>
      <c r="E40" s="173"/>
      <c r="F40" s="173"/>
      <c r="G40" s="174"/>
      <c r="H40" s="18"/>
      <c r="I40" s="15"/>
      <c r="J40" s="15"/>
      <c r="K40" s="16"/>
      <c r="L40" s="17"/>
      <c r="M40" s="95"/>
    </row>
    <row r="41" spans="2:13" x14ac:dyDescent="0.2">
      <c r="B41" s="23">
        <v>8</v>
      </c>
      <c r="C41" s="175" t="s">
        <v>138</v>
      </c>
      <c r="D41" s="175"/>
      <c r="E41" s="175"/>
      <c r="F41" s="175"/>
      <c r="G41" s="176"/>
      <c r="H41" s="18"/>
      <c r="I41" s="15"/>
      <c r="J41" s="15"/>
      <c r="K41" s="16"/>
      <c r="L41" s="17"/>
      <c r="M41" s="95"/>
    </row>
    <row r="42" spans="2:13" x14ac:dyDescent="0.2">
      <c r="B42" s="112">
        <v>9</v>
      </c>
      <c r="C42" s="141" t="s">
        <v>29</v>
      </c>
      <c r="D42" s="141"/>
      <c r="E42" s="141"/>
      <c r="F42" s="141"/>
      <c r="G42" s="142"/>
      <c r="H42" s="18"/>
      <c r="I42" s="15"/>
      <c r="J42" s="15"/>
      <c r="K42" s="16"/>
      <c r="L42" s="17"/>
      <c r="M42" s="95"/>
    </row>
    <row r="43" spans="2:13" x14ac:dyDescent="0.2">
      <c r="B43" s="23">
        <v>10</v>
      </c>
      <c r="C43" s="173" t="s">
        <v>80</v>
      </c>
      <c r="D43" s="173"/>
      <c r="E43" s="173"/>
      <c r="F43" s="173"/>
      <c r="G43" s="174"/>
      <c r="H43" s="18"/>
      <c r="I43" s="15"/>
      <c r="J43" s="15"/>
      <c r="K43" s="16"/>
      <c r="L43" s="17"/>
      <c r="M43" s="95"/>
    </row>
    <row r="44" spans="2:13" x14ac:dyDescent="0.2">
      <c r="B44" s="23">
        <v>11</v>
      </c>
      <c r="C44" s="173" t="s">
        <v>82</v>
      </c>
      <c r="D44" s="173"/>
      <c r="E44" s="173"/>
      <c r="F44" s="173"/>
      <c r="G44" s="174"/>
      <c r="H44" s="18"/>
      <c r="I44" s="15"/>
      <c r="J44" s="15"/>
      <c r="K44" s="16"/>
      <c r="L44" s="17"/>
      <c r="M44" s="95"/>
    </row>
    <row r="45" spans="2:13" ht="13.5" thickBot="1" x14ac:dyDescent="0.25">
      <c r="B45" s="24">
        <v>12</v>
      </c>
      <c r="C45" s="167" t="s">
        <v>81</v>
      </c>
      <c r="D45" s="167"/>
      <c r="E45" s="167"/>
      <c r="F45" s="167"/>
      <c r="G45" s="168"/>
      <c r="H45" s="18"/>
      <c r="I45" s="15"/>
      <c r="J45" s="15"/>
      <c r="K45" s="16"/>
      <c r="L45" s="17"/>
      <c r="M45" s="95"/>
    </row>
    <row r="46" spans="2:13" x14ac:dyDescent="0.2">
      <c r="B46" s="11"/>
      <c r="C46" s="12"/>
      <c r="D46" s="13"/>
      <c r="E46" s="13"/>
      <c r="F46" s="14"/>
      <c r="G46" s="12"/>
      <c r="H46" s="18"/>
      <c r="I46" s="15"/>
      <c r="J46" s="15"/>
      <c r="K46" s="16"/>
      <c r="L46" s="17"/>
      <c r="M46" s="95"/>
    </row>
    <row r="47" spans="2:13" ht="15" x14ac:dyDescent="0.25">
      <c r="B47" s="1" t="s">
        <v>125</v>
      </c>
      <c r="L47" s="93"/>
    </row>
    <row r="48" spans="2:13" ht="15.75" customHeight="1" x14ac:dyDescent="0.2">
      <c r="B48" s="131" t="s">
        <v>40</v>
      </c>
      <c r="C48" s="132"/>
      <c r="D48" s="132"/>
      <c r="E48" s="132"/>
      <c r="F48" s="132"/>
      <c r="G48" s="132"/>
      <c r="H48" s="132"/>
      <c r="I48" s="132"/>
      <c r="J48" s="132"/>
      <c r="K48" s="132"/>
      <c r="L48" s="94"/>
    </row>
    <row r="49" spans="2:28" x14ac:dyDescent="0.2">
      <c r="L49" s="75"/>
    </row>
    <row r="50" spans="2:28" ht="15" x14ac:dyDescent="0.25">
      <c r="B50" s="1" t="s">
        <v>126</v>
      </c>
      <c r="F50" s="28"/>
      <c r="L50" s="75"/>
    </row>
    <row r="51" spans="2:28" x14ac:dyDescent="0.2">
      <c r="B51" s="28" t="s">
        <v>17</v>
      </c>
      <c r="L51" s="75"/>
    </row>
    <row r="52" spans="2:28" x14ac:dyDescent="0.2">
      <c r="B52" s="28" t="s">
        <v>32</v>
      </c>
      <c r="C52" s="81"/>
      <c r="L52" s="75"/>
      <c r="M52" s="95"/>
    </row>
    <row r="53" spans="2:28" x14ac:dyDescent="0.2">
      <c r="B53" s="28" t="s">
        <v>50</v>
      </c>
    </row>
    <row r="54" spans="2:28" x14ac:dyDescent="0.2">
      <c r="B54" s="28" t="s">
        <v>56</v>
      </c>
    </row>
    <row r="55" spans="2:28" x14ac:dyDescent="0.2">
      <c r="B55" s="28" t="s">
        <v>57</v>
      </c>
    </row>
    <row r="56" spans="2:28" x14ac:dyDescent="0.2">
      <c r="B56" t="s">
        <v>58</v>
      </c>
    </row>
    <row r="57" spans="2:28" x14ac:dyDescent="0.2">
      <c r="B57" t="s">
        <v>59</v>
      </c>
      <c r="C57" s="81"/>
    </row>
    <row r="58" spans="2:28" ht="18.75" customHeight="1" x14ac:dyDescent="0.2">
      <c r="B58" s="131" t="s">
        <v>27</v>
      </c>
      <c r="C58" s="132"/>
      <c r="D58" s="132"/>
      <c r="E58" s="132"/>
      <c r="F58" s="132"/>
      <c r="G58" s="132"/>
      <c r="H58" s="132"/>
      <c r="I58" s="132"/>
      <c r="J58" s="132"/>
      <c r="K58" s="132"/>
      <c r="L58" s="3"/>
    </row>
    <row r="60" spans="2:28" x14ac:dyDescent="0.2">
      <c r="B60" s="4" t="s">
        <v>34</v>
      </c>
    </row>
    <row r="61" spans="2:28" ht="13.5" thickBot="1" x14ac:dyDescent="0.25"/>
    <row r="62" spans="2:28" x14ac:dyDescent="0.2">
      <c r="B62" s="5"/>
      <c r="C62" s="6" t="s">
        <v>16</v>
      </c>
      <c r="D62" s="6" t="s">
        <v>41</v>
      </c>
      <c r="E62" s="6" t="s">
        <v>35</v>
      </c>
      <c r="F62" s="6" t="s">
        <v>42</v>
      </c>
      <c r="G62" s="138" t="s">
        <v>9</v>
      </c>
      <c r="H62" s="139"/>
      <c r="I62" s="139"/>
      <c r="J62" s="139"/>
      <c r="K62" s="140"/>
    </row>
    <row r="63" spans="2:28" x14ac:dyDescent="0.2">
      <c r="B63" s="29" t="s">
        <v>18</v>
      </c>
      <c r="C63" s="8"/>
      <c r="D63" s="47">
        <v>981000</v>
      </c>
      <c r="E63" s="47">
        <v>579000</v>
      </c>
      <c r="F63" s="47">
        <v>859500</v>
      </c>
      <c r="G63" s="117" t="s">
        <v>14</v>
      </c>
      <c r="H63" s="118"/>
      <c r="I63" s="118"/>
      <c r="J63" s="118"/>
      <c r="K63" s="119"/>
      <c r="M63" s="145"/>
      <c r="N63" s="145"/>
      <c r="O63" s="145"/>
      <c r="P63" s="145"/>
      <c r="Q63" s="145"/>
      <c r="R63" s="145"/>
      <c r="S63" s="145"/>
      <c r="T63" s="145"/>
      <c r="U63" s="145"/>
      <c r="V63" s="145"/>
      <c r="W63" s="145"/>
      <c r="X63" s="145"/>
      <c r="Y63" s="145"/>
      <c r="Z63" s="145"/>
      <c r="AA63" s="145"/>
      <c r="AB63" s="145"/>
    </row>
    <row r="64" spans="2:28" x14ac:dyDescent="0.2">
      <c r="B64" s="29" t="s">
        <v>23</v>
      </c>
      <c r="C64" s="8"/>
      <c r="D64" s="47">
        <v>1699</v>
      </c>
      <c r="E64" s="47">
        <v>989</v>
      </c>
      <c r="F64" s="47">
        <v>1155</v>
      </c>
      <c r="G64" s="31"/>
      <c r="H64" s="32"/>
      <c r="I64" s="32"/>
      <c r="J64" s="32"/>
      <c r="K64" s="33"/>
      <c r="M64" s="146"/>
      <c r="N64" s="146"/>
      <c r="O64" s="146"/>
      <c r="P64" s="146"/>
      <c r="Q64" s="146"/>
      <c r="R64" s="146"/>
      <c r="S64" s="146"/>
      <c r="T64" s="146"/>
      <c r="U64" s="146"/>
      <c r="V64" s="146"/>
      <c r="W64" s="146"/>
      <c r="X64" s="146"/>
      <c r="Y64" s="146"/>
      <c r="Z64" s="146"/>
      <c r="AA64" s="146"/>
    </row>
    <row r="65" spans="2:28" x14ac:dyDescent="0.2">
      <c r="B65" s="29" t="s">
        <v>24</v>
      </c>
      <c r="C65" s="19"/>
      <c r="D65" s="64">
        <f>D63/D64</f>
        <v>577.39846968805182</v>
      </c>
      <c r="E65" s="64">
        <f>E63/E64</f>
        <v>585.43983822042469</v>
      </c>
      <c r="F65" s="64">
        <f>F63/F64</f>
        <v>744.15584415584419</v>
      </c>
      <c r="G65" s="31"/>
      <c r="H65" s="32"/>
      <c r="I65" s="32"/>
      <c r="J65" s="32"/>
      <c r="K65" s="33"/>
      <c r="U65" s="43"/>
      <c r="Z65" s="43"/>
      <c r="AA65" s="43"/>
    </row>
    <row r="66" spans="2:28" x14ac:dyDescent="0.2">
      <c r="B66" s="7" t="s">
        <v>1</v>
      </c>
      <c r="C66" s="65" t="s">
        <v>36</v>
      </c>
      <c r="D66" s="82" t="s">
        <v>68</v>
      </c>
      <c r="E66" s="82" t="s">
        <v>43</v>
      </c>
      <c r="F66" s="82" t="s">
        <v>44</v>
      </c>
      <c r="G66" s="128"/>
      <c r="H66" s="129"/>
      <c r="I66" s="129"/>
      <c r="J66" s="129"/>
      <c r="K66" s="130"/>
      <c r="M66" s="40"/>
      <c r="N66" s="40"/>
      <c r="O66" s="40"/>
      <c r="P66" s="40"/>
      <c r="Q66" s="40"/>
      <c r="R66" s="40"/>
      <c r="S66" s="42"/>
      <c r="T66" s="42"/>
      <c r="U66" s="45"/>
      <c r="V66" s="41"/>
      <c r="W66" s="41"/>
      <c r="X66" s="41"/>
      <c r="Y66" s="41"/>
      <c r="Z66" s="44"/>
      <c r="AA66" s="44"/>
      <c r="AB66" s="42"/>
    </row>
    <row r="67" spans="2:28" ht="51" x14ac:dyDescent="0.2">
      <c r="B67" s="9" t="s">
        <v>2</v>
      </c>
      <c r="C67" s="19"/>
      <c r="D67" s="66" t="s">
        <v>45</v>
      </c>
      <c r="E67" s="66" t="s">
        <v>30</v>
      </c>
      <c r="F67" s="66" t="s">
        <v>30</v>
      </c>
      <c r="G67" s="117" t="s">
        <v>67</v>
      </c>
      <c r="H67" s="118"/>
      <c r="I67" s="118"/>
      <c r="J67" s="118"/>
      <c r="K67" s="119"/>
    </row>
    <row r="68" spans="2:28" x14ac:dyDescent="0.2">
      <c r="B68" s="7" t="s">
        <v>3</v>
      </c>
      <c r="C68" s="19"/>
      <c r="D68" s="48">
        <v>0.1</v>
      </c>
      <c r="E68" s="48">
        <v>0</v>
      </c>
      <c r="F68" s="48">
        <v>0</v>
      </c>
      <c r="G68" s="122"/>
      <c r="H68" s="123"/>
      <c r="I68" s="123"/>
      <c r="J68" s="123"/>
      <c r="K68" s="124"/>
    </row>
    <row r="69" spans="2:28" ht="14.25" customHeight="1" thickBot="1" x14ac:dyDescent="0.25">
      <c r="B69" s="37" t="s">
        <v>19</v>
      </c>
      <c r="C69" s="38"/>
      <c r="D69" s="67">
        <f>D65*(1+D68)</f>
        <v>635.138316656857</v>
      </c>
      <c r="E69" s="67">
        <f>E65*(1+E68)</f>
        <v>585.43983822042469</v>
      </c>
      <c r="F69" s="67">
        <f>F65*(1+F68)</f>
        <v>744.15584415584419</v>
      </c>
      <c r="G69" s="125"/>
      <c r="H69" s="126"/>
      <c r="I69" s="126"/>
      <c r="J69" s="126"/>
      <c r="K69" s="127"/>
    </row>
    <row r="70" spans="2:28" ht="54.75" customHeight="1" x14ac:dyDescent="0.2">
      <c r="B70" s="39" t="s">
        <v>31</v>
      </c>
      <c r="C70" s="46" t="s">
        <v>47</v>
      </c>
      <c r="D70" s="68" t="s">
        <v>46</v>
      </c>
      <c r="E70" s="46" t="s">
        <v>47</v>
      </c>
      <c r="F70" s="68" t="s">
        <v>48</v>
      </c>
      <c r="G70" s="163" t="s">
        <v>69</v>
      </c>
      <c r="H70" s="164"/>
      <c r="I70" s="164"/>
      <c r="J70" s="164"/>
      <c r="K70" s="165"/>
    </row>
    <row r="71" spans="2:28" ht="13.5" customHeight="1" x14ac:dyDescent="0.2">
      <c r="B71" s="10" t="s">
        <v>63</v>
      </c>
      <c r="C71" s="19"/>
      <c r="D71" s="69" t="s">
        <v>25</v>
      </c>
      <c r="E71" s="69" t="s">
        <v>37</v>
      </c>
      <c r="F71" s="69" t="s">
        <v>10</v>
      </c>
      <c r="G71" s="84"/>
      <c r="H71" s="85"/>
      <c r="I71" s="85"/>
      <c r="J71" s="85"/>
      <c r="K71" s="86"/>
    </row>
    <row r="72" spans="2:28" ht="13.5" customHeight="1" x14ac:dyDescent="0.2">
      <c r="B72" s="10" t="s">
        <v>4</v>
      </c>
      <c r="C72" s="19"/>
      <c r="D72" s="48">
        <v>0.05</v>
      </c>
      <c r="E72" s="48">
        <v>0</v>
      </c>
      <c r="F72" s="48">
        <v>-0.1</v>
      </c>
      <c r="G72" s="20"/>
      <c r="H72" s="21"/>
      <c r="I72" s="21"/>
      <c r="J72" s="21"/>
      <c r="K72" s="22"/>
    </row>
    <row r="73" spans="2:28" ht="67.900000000000006" customHeight="1" x14ac:dyDescent="0.2">
      <c r="B73" s="29" t="s">
        <v>49</v>
      </c>
      <c r="C73" s="83">
        <v>1275</v>
      </c>
      <c r="D73" s="66">
        <v>1699</v>
      </c>
      <c r="E73" s="66">
        <v>989</v>
      </c>
      <c r="F73" s="66">
        <v>1155</v>
      </c>
      <c r="G73" s="117" t="s">
        <v>75</v>
      </c>
      <c r="H73" s="118"/>
      <c r="I73" s="118"/>
      <c r="J73" s="118"/>
      <c r="K73" s="119"/>
    </row>
    <row r="74" spans="2:28" ht="38.25" x14ac:dyDescent="0.2">
      <c r="B74" s="10" t="s">
        <v>63</v>
      </c>
      <c r="C74" s="19"/>
      <c r="D74" s="96" t="s">
        <v>71</v>
      </c>
      <c r="E74" s="96" t="s">
        <v>70</v>
      </c>
      <c r="F74" s="48" t="s">
        <v>37</v>
      </c>
      <c r="G74" s="20"/>
      <c r="H74" s="21"/>
      <c r="I74" s="21"/>
      <c r="J74" s="21"/>
      <c r="K74" s="22"/>
    </row>
    <row r="75" spans="2:28" ht="13.5" customHeight="1" x14ac:dyDescent="0.2">
      <c r="B75" s="10" t="s">
        <v>4</v>
      </c>
      <c r="C75" s="19"/>
      <c r="D75" s="48">
        <v>0.05</v>
      </c>
      <c r="E75" s="48">
        <v>-0.1</v>
      </c>
      <c r="F75" s="48">
        <v>0</v>
      </c>
      <c r="G75" s="20"/>
      <c r="H75" s="21"/>
      <c r="I75" s="21"/>
      <c r="J75" s="21"/>
      <c r="K75" s="22"/>
    </row>
    <row r="76" spans="2:28" ht="93" customHeight="1" x14ac:dyDescent="0.2">
      <c r="B76" s="61" t="s">
        <v>55</v>
      </c>
      <c r="C76" s="83" t="s">
        <v>51</v>
      </c>
      <c r="D76" s="70" t="s">
        <v>52</v>
      </c>
      <c r="E76" s="70" t="s">
        <v>54</v>
      </c>
      <c r="F76" s="70" t="s">
        <v>51</v>
      </c>
      <c r="G76" s="114" t="s">
        <v>76</v>
      </c>
      <c r="H76" s="115"/>
      <c r="I76" s="115"/>
      <c r="J76" s="115"/>
      <c r="K76" s="116"/>
    </row>
    <row r="77" spans="2:28" ht="13.5" customHeight="1" x14ac:dyDescent="0.2">
      <c r="B77" s="10" t="s">
        <v>63</v>
      </c>
      <c r="C77" s="19"/>
      <c r="D77" s="48" t="s">
        <v>53</v>
      </c>
      <c r="E77" s="48" t="s">
        <v>53</v>
      </c>
      <c r="F77" s="48" t="s">
        <v>37</v>
      </c>
      <c r="G77" s="87"/>
      <c r="H77" s="88"/>
      <c r="I77" s="88"/>
      <c r="J77" s="88"/>
      <c r="K77" s="89"/>
    </row>
    <row r="78" spans="2:28" ht="13.5" customHeight="1" x14ac:dyDescent="0.2">
      <c r="B78" s="30" t="s">
        <v>4</v>
      </c>
      <c r="C78" s="19"/>
      <c r="D78" s="48">
        <v>0.05</v>
      </c>
      <c r="E78" s="48">
        <v>0.15</v>
      </c>
      <c r="F78" s="48">
        <v>0</v>
      </c>
      <c r="G78" s="20"/>
      <c r="H78" s="21"/>
      <c r="I78" s="21"/>
      <c r="J78" s="21"/>
      <c r="K78" s="22"/>
    </row>
    <row r="79" spans="2:28" ht="55.9" customHeight="1" x14ac:dyDescent="0.2">
      <c r="B79" s="29" t="s">
        <v>23</v>
      </c>
      <c r="C79" s="83">
        <v>9590</v>
      </c>
      <c r="D79" s="92">
        <v>14895</v>
      </c>
      <c r="E79" s="66">
        <v>4955</v>
      </c>
      <c r="F79" s="66">
        <v>7526</v>
      </c>
      <c r="G79" s="133" t="s">
        <v>73</v>
      </c>
      <c r="H79" s="134"/>
      <c r="I79" s="134"/>
      <c r="J79" s="134"/>
      <c r="K79" s="135"/>
    </row>
    <row r="80" spans="2:28" ht="13.5" customHeight="1" x14ac:dyDescent="0.2">
      <c r="B80" s="10" t="s">
        <v>63</v>
      </c>
      <c r="C80" s="19"/>
      <c r="D80" s="48" t="s">
        <v>65</v>
      </c>
      <c r="E80" s="48" t="s">
        <v>66</v>
      </c>
      <c r="F80" s="48" t="s">
        <v>37</v>
      </c>
      <c r="G80" s="20"/>
      <c r="H80" s="21"/>
      <c r="I80" s="21"/>
      <c r="J80" s="21"/>
      <c r="K80" s="22"/>
    </row>
    <row r="81" spans="2:11" ht="13.5" customHeight="1" x14ac:dyDescent="0.2">
      <c r="B81" s="10" t="s">
        <v>4</v>
      </c>
      <c r="C81" s="19"/>
      <c r="D81" s="48">
        <v>-0.1</v>
      </c>
      <c r="E81" s="48">
        <v>0.05</v>
      </c>
      <c r="F81" s="48">
        <v>0</v>
      </c>
      <c r="G81" s="20"/>
      <c r="H81" s="21"/>
      <c r="I81" s="21"/>
      <c r="J81" s="21"/>
      <c r="K81" s="22"/>
    </row>
    <row r="82" spans="2:11" ht="93" customHeight="1" x14ac:dyDescent="0.2">
      <c r="B82" s="61" t="s">
        <v>62</v>
      </c>
      <c r="C82" s="113" t="s">
        <v>142</v>
      </c>
      <c r="D82" s="108" t="s">
        <v>145</v>
      </c>
      <c r="E82" s="108" t="s">
        <v>144</v>
      </c>
      <c r="F82" s="108" t="s">
        <v>146</v>
      </c>
      <c r="G82" s="114" t="s">
        <v>143</v>
      </c>
      <c r="H82" s="115"/>
      <c r="I82" s="115"/>
      <c r="J82" s="115"/>
      <c r="K82" s="116"/>
    </row>
    <row r="83" spans="2:11" ht="13.5" customHeight="1" x14ac:dyDescent="0.2">
      <c r="B83" s="10" t="s">
        <v>63</v>
      </c>
      <c r="C83" s="19"/>
      <c r="D83" s="48" t="s">
        <v>10</v>
      </c>
      <c r="E83" s="48" t="s">
        <v>10</v>
      </c>
      <c r="F83" s="48" t="s">
        <v>10</v>
      </c>
      <c r="G83" s="87"/>
      <c r="H83" s="88"/>
      <c r="I83" s="88"/>
      <c r="J83" s="88"/>
      <c r="K83" s="89"/>
    </row>
    <row r="84" spans="2:11" ht="13.5" customHeight="1" x14ac:dyDescent="0.2">
      <c r="B84" s="30" t="s">
        <v>4</v>
      </c>
      <c r="C84" s="19"/>
      <c r="D84" s="48">
        <v>-0.1</v>
      </c>
      <c r="E84" s="48">
        <v>-0.05</v>
      </c>
      <c r="F84" s="48">
        <v>-0.2</v>
      </c>
      <c r="G84" s="20"/>
      <c r="H84" s="21"/>
      <c r="I84" s="21"/>
      <c r="J84" s="21"/>
      <c r="K84" s="22"/>
    </row>
    <row r="85" spans="2:11" ht="55.9" customHeight="1" x14ac:dyDescent="0.2">
      <c r="B85" s="61" t="s">
        <v>60</v>
      </c>
      <c r="C85" s="66" t="s">
        <v>38</v>
      </c>
      <c r="D85" s="70" t="s">
        <v>38</v>
      </c>
      <c r="E85" s="70" t="s">
        <v>61</v>
      </c>
      <c r="F85" s="108" t="s">
        <v>64</v>
      </c>
      <c r="G85" s="114" t="s">
        <v>39</v>
      </c>
      <c r="H85" s="158"/>
      <c r="I85" s="158"/>
      <c r="J85" s="158"/>
      <c r="K85" s="159"/>
    </row>
    <row r="86" spans="2:11" ht="12.75" customHeight="1" x14ac:dyDescent="0.2">
      <c r="B86" s="10" t="s">
        <v>63</v>
      </c>
      <c r="C86" s="52"/>
      <c r="D86" s="53" t="s">
        <v>37</v>
      </c>
      <c r="E86" s="53" t="s">
        <v>37</v>
      </c>
      <c r="F86" s="53" t="s">
        <v>25</v>
      </c>
      <c r="G86" s="160"/>
      <c r="H86" s="161"/>
      <c r="I86" s="161"/>
      <c r="J86" s="161"/>
      <c r="K86" s="162"/>
    </row>
    <row r="87" spans="2:11" ht="13.5" thickBot="1" x14ac:dyDescent="0.25">
      <c r="B87" s="54" t="s">
        <v>4</v>
      </c>
      <c r="C87" s="55"/>
      <c r="D87" s="56">
        <v>0</v>
      </c>
      <c r="E87" s="56">
        <v>0</v>
      </c>
      <c r="F87" s="56">
        <v>0.1</v>
      </c>
      <c r="G87" s="57"/>
      <c r="H87" s="58"/>
      <c r="I87" s="58"/>
      <c r="J87" s="58"/>
      <c r="K87" s="59"/>
    </row>
    <row r="88" spans="2:11" x14ac:dyDescent="0.2">
      <c r="B88" s="51" t="s">
        <v>5</v>
      </c>
      <c r="C88" s="34"/>
      <c r="D88" s="36">
        <f>D72+D75+D78+D81+D84+D87</f>
        <v>-4.9999999999999989E-2</v>
      </c>
      <c r="E88" s="36">
        <f t="shared" ref="E88:F88" si="0">E72+E75+E78+E81+E84+E87</f>
        <v>4.9999999999999989E-2</v>
      </c>
      <c r="F88" s="36">
        <f t="shared" si="0"/>
        <v>-0.20000000000000004</v>
      </c>
      <c r="G88" s="152" t="s">
        <v>33</v>
      </c>
      <c r="H88" s="153"/>
      <c r="I88" s="153"/>
      <c r="J88" s="153"/>
      <c r="K88" s="154"/>
    </row>
    <row r="89" spans="2:11" ht="28.5" customHeight="1" x14ac:dyDescent="0.2">
      <c r="B89" s="63" t="s">
        <v>21</v>
      </c>
      <c r="C89" s="71"/>
      <c r="D89" s="72">
        <f>D69*(1+D88)</f>
        <v>603.38140082401412</v>
      </c>
      <c r="E89" s="72">
        <f>E69*(1+E88)</f>
        <v>614.71183013144594</v>
      </c>
      <c r="F89" s="72">
        <f>F69*(1+F88)</f>
        <v>595.32467532467535</v>
      </c>
      <c r="G89" s="155"/>
      <c r="H89" s="156"/>
      <c r="I89" s="156"/>
      <c r="J89" s="156"/>
      <c r="K89" s="157"/>
    </row>
    <row r="90" spans="2:11" ht="25.5" x14ac:dyDescent="0.2">
      <c r="B90" s="60" t="s">
        <v>6</v>
      </c>
      <c r="C90" s="19"/>
      <c r="D90" s="73">
        <f>ABS(D68)+ABS(D75)+ABS(D78)+ABS(D72)+ABS(D81)+ABS(D84)+ABS(D87)</f>
        <v>0.44999999999999996</v>
      </c>
      <c r="E90" s="73">
        <f t="shared" ref="E90:F90" si="1">ABS(E68)+ABS(E75)+ABS(E78)+ABS(E72)+ABS(E81)+ABS(E84)+ABS(E87)</f>
        <v>0.35</v>
      </c>
      <c r="F90" s="73">
        <f t="shared" si="1"/>
        <v>0.4</v>
      </c>
      <c r="G90" s="150" t="s">
        <v>7</v>
      </c>
      <c r="H90" s="118"/>
      <c r="I90" s="118"/>
      <c r="J90" s="118"/>
      <c r="K90" s="119"/>
    </row>
    <row r="91" spans="2:11" ht="27.75" customHeight="1" x14ac:dyDescent="0.2">
      <c r="B91" s="9" t="s">
        <v>8</v>
      </c>
      <c r="C91" s="19"/>
      <c r="D91" s="74">
        <v>0.25</v>
      </c>
      <c r="E91" s="74">
        <v>0.4</v>
      </c>
      <c r="F91" s="74">
        <v>0.35</v>
      </c>
      <c r="G91" s="133" t="s">
        <v>74</v>
      </c>
      <c r="H91" s="134"/>
      <c r="I91" s="134"/>
      <c r="J91" s="134"/>
      <c r="K91" s="135"/>
    </row>
    <row r="92" spans="2:11" ht="29.25" customHeight="1" x14ac:dyDescent="0.25">
      <c r="B92" s="61" t="s">
        <v>28</v>
      </c>
      <c r="C92" s="8"/>
      <c r="D92" s="49">
        <f>D89*D91</f>
        <v>150.84535020600353</v>
      </c>
      <c r="E92" s="49">
        <f>E89*E91</f>
        <v>245.88473205257839</v>
      </c>
      <c r="F92" s="49">
        <f>F89*F91</f>
        <v>208.36363636363637</v>
      </c>
      <c r="G92" s="151" t="s">
        <v>20</v>
      </c>
      <c r="H92" s="118"/>
      <c r="I92" s="118"/>
      <c r="J92" s="118"/>
      <c r="K92" s="119"/>
    </row>
    <row r="93" spans="2:11" ht="42.75" customHeight="1" thickBot="1" x14ac:dyDescent="0.3">
      <c r="B93" s="62" t="s">
        <v>22</v>
      </c>
      <c r="C93" s="35">
        <f>D92+E92+F92</f>
        <v>605.09371862221826</v>
      </c>
      <c r="D93" s="50"/>
      <c r="E93" s="50"/>
      <c r="F93" s="50"/>
      <c r="G93" s="147" t="s">
        <v>26</v>
      </c>
      <c r="H93" s="148"/>
      <c r="I93" s="148"/>
      <c r="J93" s="148"/>
      <c r="K93" s="149"/>
    </row>
    <row r="95" spans="2:11" x14ac:dyDescent="0.2">
      <c r="B95" s="28" t="s">
        <v>72</v>
      </c>
    </row>
    <row r="96" spans="2:11" x14ac:dyDescent="0.2">
      <c r="B96" s="27">
        <f>C73*C93</f>
        <v>771494.49124332832</v>
      </c>
      <c r="C96" s="111"/>
    </row>
    <row r="97" spans="2:10" x14ac:dyDescent="0.2">
      <c r="B97" s="144"/>
      <c r="C97" s="144"/>
      <c r="D97" s="144"/>
      <c r="E97" s="144"/>
      <c r="F97" s="144"/>
    </row>
    <row r="98" spans="2:10" x14ac:dyDescent="0.2">
      <c r="B98" s="177" t="s">
        <v>133</v>
      </c>
      <c r="C98" s="177"/>
      <c r="D98" s="177"/>
      <c r="E98" s="177"/>
      <c r="F98" s="177"/>
      <c r="G98" s="177"/>
      <c r="H98" s="177"/>
      <c r="I98" s="177"/>
      <c r="J98" s="109">
        <f>50*1500</f>
        <v>75000</v>
      </c>
    </row>
    <row r="99" spans="2:10" x14ac:dyDescent="0.2">
      <c r="B99" s="110">
        <f>B96+J98</f>
        <v>846494.49124332832</v>
      </c>
      <c r="C99" s="110">
        <f>ROUND(B99,-3)</f>
        <v>846000</v>
      </c>
      <c r="D99" s="110">
        <f>C99/C73</f>
        <v>663.52941176470586</v>
      </c>
      <c r="E99" s="110"/>
      <c r="F99" s="110"/>
      <c r="G99" s="110"/>
      <c r="H99" s="110"/>
      <c r="I99" s="110"/>
      <c r="J99" s="110"/>
    </row>
    <row r="100" spans="2:10" x14ac:dyDescent="0.2">
      <c r="B100" s="110"/>
      <c r="C100" s="110"/>
      <c r="D100" s="110"/>
      <c r="E100" s="110"/>
      <c r="F100" s="110"/>
      <c r="G100" s="110"/>
      <c r="H100" s="110"/>
      <c r="I100" s="110"/>
      <c r="J100" s="110"/>
    </row>
    <row r="101" spans="2:10" ht="15" x14ac:dyDescent="0.25">
      <c r="B101" s="77" t="s">
        <v>134</v>
      </c>
      <c r="C101" s="75"/>
      <c r="D101" s="75"/>
      <c r="E101" s="75"/>
    </row>
    <row r="102" spans="2:10" ht="15" x14ac:dyDescent="0.25">
      <c r="B102" s="77"/>
      <c r="C102" s="75"/>
      <c r="D102" s="75"/>
      <c r="E102" s="75"/>
    </row>
    <row r="103" spans="2:10" x14ac:dyDescent="0.2">
      <c r="B103" s="76" t="s">
        <v>148</v>
      </c>
      <c r="C103" s="76"/>
      <c r="D103" s="76"/>
      <c r="E103" s="75"/>
    </row>
    <row r="104" spans="2:10" x14ac:dyDescent="0.2">
      <c r="B104" s="76"/>
      <c r="C104" s="76"/>
      <c r="D104" s="76"/>
      <c r="E104" s="75"/>
    </row>
    <row r="105" spans="2:10" x14ac:dyDescent="0.2">
      <c r="B105" s="106" t="s">
        <v>129</v>
      </c>
      <c r="C105" s="75"/>
      <c r="D105" s="75"/>
      <c r="E105" s="75"/>
    </row>
    <row r="106" spans="2:10" x14ac:dyDescent="0.2">
      <c r="B106" s="75"/>
      <c r="C106" s="78"/>
      <c r="D106" s="75"/>
      <c r="E106" s="79"/>
    </row>
    <row r="107" spans="2:10" x14ac:dyDescent="0.2">
      <c r="B107" s="75" t="s">
        <v>127</v>
      </c>
      <c r="C107" s="78"/>
      <c r="D107" s="75"/>
      <c r="E107" s="79"/>
    </row>
    <row r="108" spans="2:10" x14ac:dyDescent="0.2">
      <c r="B108" s="97"/>
      <c r="C108" s="78"/>
      <c r="D108" s="75"/>
      <c r="E108" s="79"/>
    </row>
    <row r="109" spans="2:10" x14ac:dyDescent="0.2">
      <c r="B109" s="75" t="s">
        <v>87</v>
      </c>
      <c r="C109" s="78"/>
      <c r="D109" s="75"/>
      <c r="E109" s="79"/>
    </row>
    <row r="110" spans="2:10" x14ac:dyDescent="0.2">
      <c r="B110" s="75"/>
      <c r="C110" s="78"/>
      <c r="D110" s="75"/>
      <c r="E110" s="79"/>
    </row>
    <row r="111" spans="2:10" x14ac:dyDescent="0.2">
      <c r="B111" s="166" t="s">
        <v>88</v>
      </c>
      <c r="C111" s="166"/>
      <c r="D111" s="166"/>
      <c r="E111" s="166"/>
      <c r="F111" s="104"/>
    </row>
    <row r="112" spans="2:10" x14ac:dyDescent="0.2">
      <c r="B112" s="107" t="s">
        <v>131</v>
      </c>
      <c r="C112" s="78"/>
      <c r="D112" s="78"/>
      <c r="E112" s="105"/>
      <c r="F112" s="104"/>
    </row>
    <row r="113" spans="2:7" x14ac:dyDescent="0.2">
      <c r="B113" s="166" t="s">
        <v>89</v>
      </c>
      <c r="C113" s="166"/>
      <c r="D113" s="166"/>
      <c r="E113" s="105"/>
      <c r="F113" s="104"/>
    </row>
    <row r="114" spans="2:7" x14ac:dyDescent="0.2">
      <c r="B114" s="107" t="s">
        <v>132</v>
      </c>
      <c r="C114" s="78"/>
      <c r="D114" s="78"/>
      <c r="E114" s="105"/>
      <c r="F114" s="104"/>
    </row>
    <row r="115" spans="2:7" x14ac:dyDescent="0.2">
      <c r="B115" s="166" t="s">
        <v>90</v>
      </c>
      <c r="C115" s="166"/>
      <c r="D115" s="166"/>
      <c r="E115" s="105"/>
      <c r="F115" s="104"/>
    </row>
    <row r="116" spans="2:7" x14ac:dyDescent="0.2">
      <c r="B116" s="107" t="s">
        <v>135</v>
      </c>
      <c r="C116" s="78"/>
      <c r="D116" s="78"/>
      <c r="E116" s="105"/>
      <c r="F116" s="104"/>
    </row>
    <row r="117" spans="2:7" x14ac:dyDescent="0.2">
      <c r="B117" s="182" t="s">
        <v>149</v>
      </c>
      <c r="C117" s="183"/>
      <c r="D117" s="183"/>
      <c r="E117" s="183"/>
      <c r="F117" s="183"/>
    </row>
    <row r="118" spans="2:7" x14ac:dyDescent="0.2">
      <c r="B118" s="166" t="s">
        <v>128</v>
      </c>
      <c r="C118" s="166"/>
      <c r="D118" s="166"/>
      <c r="E118" s="105"/>
      <c r="F118" s="104"/>
    </row>
    <row r="119" spans="2:7" x14ac:dyDescent="0.2">
      <c r="B119" s="107" t="s">
        <v>136</v>
      </c>
      <c r="C119" s="78">
        <f>578250*0.9</f>
        <v>520425</v>
      </c>
      <c r="D119" s="78">
        <f>ROUND(C119,-3)</f>
        <v>520000</v>
      </c>
      <c r="E119" s="105">
        <f>D119/C73</f>
        <v>407.84313725490193</v>
      </c>
      <c r="F119" s="104"/>
    </row>
    <row r="120" spans="2:7" x14ac:dyDescent="0.2">
      <c r="B120" s="75"/>
      <c r="C120" s="78"/>
      <c r="D120" s="75"/>
      <c r="E120" s="79"/>
    </row>
    <row r="121" spans="2:7" x14ac:dyDescent="0.2">
      <c r="B121" s="178" t="s">
        <v>137</v>
      </c>
      <c r="C121" s="178"/>
      <c r="D121" s="178"/>
      <c r="E121" s="178"/>
      <c r="F121" s="178"/>
      <c r="G121" s="178"/>
    </row>
    <row r="122" spans="2:7" x14ac:dyDescent="0.2">
      <c r="B122" s="75"/>
      <c r="C122" s="78"/>
      <c r="D122" s="75"/>
      <c r="E122" s="79"/>
    </row>
    <row r="123" spans="2:7" x14ac:dyDescent="0.2">
      <c r="B123" s="80" t="s">
        <v>11</v>
      </c>
      <c r="C123" s="75"/>
      <c r="D123" s="75"/>
      <c r="E123" s="75"/>
    </row>
    <row r="124" spans="2:7" x14ac:dyDescent="0.2">
      <c r="B124" s="28" t="s">
        <v>84</v>
      </c>
      <c r="C124" s="75"/>
      <c r="D124" s="75"/>
      <c r="E124" s="75"/>
    </row>
    <row r="125" spans="2:7" x14ac:dyDescent="0.2">
      <c r="B125" s="28" t="s">
        <v>140</v>
      </c>
      <c r="C125" s="75"/>
      <c r="D125" s="75"/>
      <c r="E125" s="75"/>
    </row>
    <row r="126" spans="2:7" x14ac:dyDescent="0.2">
      <c r="B126" s="28" t="s">
        <v>85</v>
      </c>
      <c r="C126" s="75"/>
      <c r="D126" s="75"/>
      <c r="E126" s="75"/>
    </row>
    <row r="127" spans="2:7" x14ac:dyDescent="0.2">
      <c r="B127" s="28" t="s">
        <v>86</v>
      </c>
      <c r="C127" s="75"/>
      <c r="D127" s="75"/>
      <c r="E127" s="75"/>
    </row>
    <row r="128" spans="2:7" x14ac:dyDescent="0.2">
      <c r="B128" s="28" t="s">
        <v>141</v>
      </c>
      <c r="C128" s="75"/>
      <c r="D128" s="75"/>
      <c r="E128" s="75"/>
    </row>
    <row r="129" spans="2:5" x14ac:dyDescent="0.2">
      <c r="B129" s="75"/>
      <c r="C129" s="75"/>
      <c r="D129" s="75"/>
      <c r="E129" s="75"/>
    </row>
    <row r="130" spans="2:5" x14ac:dyDescent="0.2">
      <c r="B130" s="75"/>
      <c r="C130" s="75"/>
      <c r="D130" s="75"/>
      <c r="E130" s="75"/>
    </row>
    <row r="131" spans="2:5" x14ac:dyDescent="0.2">
      <c r="C131" s="106"/>
    </row>
  </sheetData>
  <mergeCells count="66">
    <mergeCell ref="B121:G121"/>
    <mergeCell ref="B4:F4"/>
    <mergeCell ref="B30:D30"/>
    <mergeCell ref="B111:E111"/>
    <mergeCell ref="B113:D113"/>
    <mergeCell ref="B115:D115"/>
    <mergeCell ref="C16:G16"/>
    <mergeCell ref="C17:G17"/>
    <mergeCell ref="C18:G18"/>
    <mergeCell ref="C26:G26"/>
    <mergeCell ref="C25:G25"/>
    <mergeCell ref="C24:G24"/>
    <mergeCell ref="C23:G23"/>
    <mergeCell ref="C22:G22"/>
    <mergeCell ref="C21:G21"/>
    <mergeCell ref="C19:G19"/>
    <mergeCell ref="C45:G45"/>
    <mergeCell ref="C33:G33"/>
    <mergeCell ref="C34:G34"/>
    <mergeCell ref="C40:G40"/>
    <mergeCell ref="C41:G41"/>
    <mergeCell ref="C42:G42"/>
    <mergeCell ref="C43:G43"/>
    <mergeCell ref="C44:G44"/>
    <mergeCell ref="C35:G35"/>
    <mergeCell ref="C36:G36"/>
    <mergeCell ref="C37:G37"/>
    <mergeCell ref="C38:G38"/>
    <mergeCell ref="G67:K67"/>
    <mergeCell ref="G85:K86"/>
    <mergeCell ref="G70:K70"/>
    <mergeCell ref="B118:D118"/>
    <mergeCell ref="B98:I98"/>
    <mergeCell ref="G91:K91"/>
    <mergeCell ref="G62:K62"/>
    <mergeCell ref="C39:G39"/>
    <mergeCell ref="C20:G20"/>
    <mergeCell ref="B97:F97"/>
    <mergeCell ref="Y63:AB63"/>
    <mergeCell ref="M64:O64"/>
    <mergeCell ref="P64:R64"/>
    <mergeCell ref="S64:U64"/>
    <mergeCell ref="V64:X64"/>
    <mergeCell ref="Y64:AA64"/>
    <mergeCell ref="M63:X63"/>
    <mergeCell ref="G93:K93"/>
    <mergeCell ref="G90:K90"/>
    <mergeCell ref="G63:K63"/>
    <mergeCell ref="G92:K92"/>
    <mergeCell ref="G88:K89"/>
    <mergeCell ref="G82:K82"/>
    <mergeCell ref="G73:K73"/>
    <mergeCell ref="G76:K76"/>
    <mergeCell ref="B5:G5"/>
    <mergeCell ref="G68:K69"/>
    <mergeCell ref="G66:K66"/>
    <mergeCell ref="B58:K58"/>
    <mergeCell ref="G79:K79"/>
    <mergeCell ref="B6:G6"/>
    <mergeCell ref="B11:E11"/>
    <mergeCell ref="C8:G8"/>
    <mergeCell ref="C9:K9"/>
    <mergeCell ref="C7:J7"/>
    <mergeCell ref="C10:G10"/>
    <mergeCell ref="B14:F14"/>
    <mergeCell ref="B48:K48"/>
  </mergeCells>
  <phoneticPr fontId="14" type="noConversion"/>
  <pageMargins left="0.74803149606299213" right="0.74803149606299213" top="0.98425196850393704" bottom="0.98425196850393704" header="0.51181102362204722" footer="0.51181102362204722"/>
  <pageSetup paperSize="9" scale="38"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Lahendus</vt:lpstr>
    </vt:vector>
  </TitlesOfParts>
  <Company>Kinnisvaraekspert Tartu OÜ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Kersti Soomuste</cp:lastModifiedBy>
  <cp:lastPrinted>2021-05-22T15:03:07Z</cp:lastPrinted>
  <dcterms:created xsi:type="dcterms:W3CDTF">2010-05-21T05:12:58Z</dcterms:created>
  <dcterms:modified xsi:type="dcterms:W3CDTF">2025-11-26T07:35:21Z</dcterms:modified>
</cp:coreProperties>
</file>