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newsecbaltics-my.sharepoint.com/personal/k_soomuste_newsec_ee/Documents/Kersti Soomuste/Desktop/NH Võrdlus 2025 kevad/"/>
    </mc:Choice>
  </mc:AlternateContent>
  <xr:revisionPtr revIDLastSave="19" documentId="8_{40EE03E3-DAFE-467E-A4BC-CB121E034790}" xr6:coauthVersionLast="47" xr6:coauthVersionMax="47" xr10:uidLastSave="{DAC6D0B8-BDA1-4714-943B-1637FE7B2D3C}"/>
  <bookViews>
    <workbookView xWindow="-28920" yWindow="1785"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S2lQ0/b1yMMqP3nyYOe1pJYmtAQ=="/>
    </ext>
  </extLst>
</workbook>
</file>

<file path=xl/calcChain.xml><?xml version="1.0" encoding="utf-8"?>
<calcChain xmlns="http://schemas.openxmlformats.org/spreadsheetml/2006/main">
  <c r="D54" i="1" l="1"/>
  <c r="F61" i="1"/>
  <c r="E61" i="1"/>
  <c r="E79" i="1"/>
  <c r="F79" i="1"/>
  <c r="E76" i="1"/>
  <c r="F76" i="1"/>
  <c r="D79" i="1"/>
  <c r="D76" i="1"/>
  <c r="E90" i="1"/>
  <c r="C80" i="1"/>
  <c r="D61" i="1"/>
  <c r="F49" i="1"/>
  <c r="F54" i="1" s="1"/>
  <c r="D49" i="1"/>
  <c r="D53" i="1" s="1"/>
  <c r="E49" i="1"/>
  <c r="E53" i="1" s="1"/>
  <c r="F53" i="1" l="1"/>
  <c r="F78" i="1"/>
  <c r="F81" i="1" s="1"/>
  <c r="F77" i="1"/>
  <c r="E54" i="1"/>
  <c r="D78" i="1"/>
  <c r="E78" i="1" l="1"/>
  <c r="E81" i="1" s="1"/>
  <c r="E77" i="1"/>
  <c r="D81" i="1"/>
  <c r="D77" i="1"/>
  <c r="C82" i="1" l="1"/>
  <c r="B85" i="1" s="1"/>
  <c r="B86" i="1" s="1"/>
  <c r="C94" i="1" l="1"/>
  <c r="D94" i="1" s="1"/>
  <c r="C86" i="1"/>
</calcChain>
</file>

<file path=xl/sharedStrings.xml><?xml version="1.0" encoding="utf-8"?>
<sst xmlns="http://schemas.openxmlformats.org/spreadsheetml/2006/main" count="161" uniqueCount="118">
  <si>
    <t>NB! Tegemist on vaid ühe näitega võimalikest lahendusvariantidest!</t>
  </si>
  <si>
    <t>Parim kasutus</t>
  </si>
  <si>
    <t>Võrdlustehingute valik</t>
  </si>
  <si>
    <t>Alljärgnevas tabelis on esitatud võrdlustehingute valiku põhjendused:</t>
  </si>
  <si>
    <t>Nr</t>
  </si>
  <si>
    <t>Võrdlustehinguks mittesobivuse põhjendus</t>
  </si>
  <si>
    <t>Ei sobi - erihuvidega ostja, hind üle turu taseme</t>
  </si>
  <si>
    <t>Ei sobi - hoone tüüp teine; liiga erinev vara</t>
  </si>
  <si>
    <t>Ei sobi - asukoht ei ole võrreldav, tehingu eest tasumisel kasutati muid maksevahendeid peale raha</t>
  </si>
  <si>
    <t>Ei sobi - hoone tüüp erinev; liiga erinev vara</t>
  </si>
  <si>
    <t>Sobib</t>
  </si>
  <si>
    <t>Ei sobi, ostjaks seotud osapool; tehingu hind oluliselt alla turu taseme</t>
  </si>
  <si>
    <t>Ei sobib - asukoht ei ole võrreldav, korteri seisukord ei ole teada</t>
  </si>
  <si>
    <t>Võrdlusühiku valik</t>
  </si>
  <si>
    <t>Võrdlusühikuks on valitud korteri eluruumi pinnaühikule (m²) taandatud hind, kuna lähteülesandes on öeldud, et turuosalised teevad enda otsuseid antud turusektoris lähtuvalt korteri eluruumi pinnale taandatud hinnast.</t>
  </si>
  <si>
    <t>Võrdluselementide valik</t>
  </si>
  <si>
    <t>Võrdluselementideks on lisaks tehingu ajale tulenevalt hinnatava vara iseloomust esitatud algandmete põhjal valitud:</t>
  </si>
  <si>
    <t>1) korteri seisukord</t>
  </si>
  <si>
    <t>2) korteri korrus</t>
  </si>
  <si>
    <t>3) korteri eluruumi pind</t>
  </si>
  <si>
    <t>Teisi parameetreid ei ole võrdluselementidena vaadeldud, kuna vastavalt lähteandmetele ei oma need turuväärtuse kujunemisel tähtsust või on need sarnased.</t>
  </si>
  <si>
    <t>Kohandustabel:</t>
  </si>
  <si>
    <t>Hinnatav vara</t>
  </si>
  <si>
    <t>Võrdlustehing nr. 6</t>
  </si>
  <si>
    <t>Kommentaarid ja selgitused</t>
  </si>
  <si>
    <t>Asukoht</t>
  </si>
  <si>
    <t>Linnaosa</t>
  </si>
  <si>
    <t>Kullerkupu linnaosa</t>
  </si>
  <si>
    <t>Pääsusilma linnaosa</t>
  </si>
  <si>
    <t>Tehingu aeg</t>
  </si>
  <si>
    <t>Kommentaar</t>
  </si>
  <si>
    <t>Ajaline kohandus, %</t>
  </si>
  <si>
    <t>Ajaline kohandus, €/m²</t>
  </si>
  <si>
    <t>Korteri seisukord</t>
  </si>
  <si>
    <t>väga hea/ hea</t>
  </si>
  <si>
    <t>väga hea</t>
  </si>
  <si>
    <t>Võrdlus</t>
  </si>
  <si>
    <t>parem</t>
  </si>
  <si>
    <t>samaväärne hinnatavaga</t>
  </si>
  <si>
    <t>Kohandus</t>
  </si>
  <si>
    <t>Korteri korrus</t>
  </si>
  <si>
    <t>5/2</t>
  </si>
  <si>
    <t>väiksem - pinnaühiku väärtus on kõrgem võrreldes hinnatava varaga</t>
  </si>
  <si>
    <t>suurem - pinnaühiku väärtus on madalam võrreldes hinnatava varaga</t>
  </si>
  <si>
    <t>jah</t>
  </si>
  <si>
    <t>ei</t>
  </si>
  <si>
    <t>kehvem</t>
  </si>
  <si>
    <t>Parkimiskoha olemasolu</t>
  </si>
  <si>
    <t>Panipaiga olemasolu</t>
  </si>
  <si>
    <t>sama hinnatavaga</t>
  </si>
  <si>
    <t>Summaarne kohandus, %</t>
  </si>
  <si>
    <t>Kohanduste absoluutväärtuste summa</t>
  </si>
  <si>
    <t>Kohanduste absoluutväärtuste summa on leitud kõikide kohanduste (sh. ajalise kohanduse) absoluutväärtuste summana</t>
  </si>
  <si>
    <t>Kaalud</t>
  </si>
  <si>
    <t>Lõpptulemuse leidmisel kasutatakse kaalutud keskmist, kuna võrreldes aritmeetilise keskmisega annab see täpsema tulemuse (võimalik on parandada kohandamisel tekkivat ebatäpsust).</t>
  </si>
  <si>
    <t>Kaalutud keskmise kohandatud tehingu hinna leidmiseks liidame kokku kaalutud tehingu hinnad, mis on taandatud eluruumi pinnale.</t>
  </si>
  <si>
    <t>Hinnatava vara turuväärtus avaldub läbi hinnatava korteri eluruumi pinna ja kaalutud keskmise kohandatud tehingu hinna korrutise:</t>
  </si>
  <si>
    <t>Kommentaarid</t>
  </si>
  <si>
    <t>Hinnatud turuväärtus ei sisalda käibemaksu ning sellele ei lisandu käibemaksu.</t>
  </si>
  <si>
    <t>Tehingu hind, €</t>
  </si>
  <si>
    <t>Korteri eluruumi pind, m²</t>
  </si>
  <si>
    <t>Tehingu hind, €/m²</t>
  </si>
  <si>
    <t>Ajaldatud tehingu hind, €/m²</t>
  </si>
  <si>
    <t>Kohandatud tehingu hind, €/m²</t>
  </si>
  <si>
    <t>Kaalutud kohandatud tehingu hinnad, €/m²</t>
  </si>
  <si>
    <t>Kaalutud keskmine kohandatud tehingu hind, €/m²</t>
  </si>
  <si>
    <r>
      <t>Summaarne kohandus, €/m</t>
    </r>
    <r>
      <rPr>
        <sz val="11"/>
        <color theme="1"/>
        <rFont val="Calibri"/>
        <family val="2"/>
        <scheme val="minor"/>
      </rPr>
      <t>²</t>
    </r>
  </si>
  <si>
    <t>Ei sobi - hoone tüüp erinev; liiga erinev vara; asukoht ei ole võrreldav; ajaliselt vana tehing</t>
  </si>
  <si>
    <t>Pähklimetsa linn</t>
  </si>
  <si>
    <t>Võrdlustehing nr. 1</t>
  </si>
  <si>
    <t>Võrdlustehing nr. 7</t>
  </si>
  <si>
    <t>11.2024</t>
  </si>
  <si>
    <t>02.2025</t>
  </si>
  <si>
    <t>07.2024</t>
  </si>
  <si>
    <t>hinnad on tehingu ajaga võrreldes langenud (-1%), aga arvestades kohanduse täpsust, siis muutus jääb alla täpsusklassi piiri</t>
  </si>
  <si>
    <t>hinnad on tehingu ajaga võrreldes tõusnud (2%), aga arvestades kohanduse täpsust, siis muutus jääb alla täpsusklassi piiri</t>
  </si>
  <si>
    <t>hinnad on tehingu ajaga võrreldes langenud (-9%)</t>
  </si>
  <si>
    <t xml:space="preserve">Korterite hinnad tõusid hinnatava vara turupiirkonnas 2023. a IV kvartalist kuni 2024. a II kvartali lõpuni ca 9% 
2023. a III kvartali jooksul püsisid hinnad muutumatuna. 
2024. a III kvartali algusest kuni 2024. a lõpuni langesid korterite hinnad hinnatava vara turupiirkonnas kokku ca 12%.
2025. a alguses esimeses kvartalis on hinnad pööranud tõusule, hinnatõus on olnud esimeses kvartalis kokku marginaalne, 3%. </t>
  </si>
  <si>
    <t xml:space="preserve">Väga heas seisukorras korter on turul keskmiselt 10% kõrgema väärtusega kui heas seisukorras korter ning 20% kõrgema väärtusega kui rahuldavas seisukorras korter. </t>
  </si>
  <si>
    <t>Kuni 5-korruseliste hoonete esimesel korrusel asuvate korterite hinnad on ca 5% madalamad kui samade elamute vahepealsetel korrustel asuvate korterite hinnad. Samuti on 5% madalamad korterite hinnad, mis asuvad 5-korruseliste korterelamute viimastel korrustel, kui antud hoones puudub lift. Liftiga ja liftita hoonete puhul on erandiks korterelamute esimesel korrusel asuvad korterid, kus on suur terrass ja kasutuskorraga ainukasutuses teatud privaatne territoorium maaüksusel. Sellisel juhul on esimese korruse korterid võrdväärsed kõrgemate korruste korteritega.</t>
  </si>
  <si>
    <t>2/2</t>
  </si>
  <si>
    <t>võrreldav</t>
  </si>
  <si>
    <t>3/1, sh privaatne terrass aiaga</t>
  </si>
  <si>
    <t xml:space="preserve">Pähklimetsa linna linnaosades tekib 3- ja 4-toaliste korterite tehinguhindade kujunemisel järgmine mastaabiefekt: 
korteri eluruumi pind 55 - 68,99 m²: 10%, korteri eluruumi pind 69 - 74,99 m²: 5%, korteri eluruumi pind 75 - 90 m²: mastaabiefekti ei teki – tegemist on optimaalse suurusega korteriga, korteri eluruumi pind 91 ja enam m²: 5%. </t>
  </si>
  <si>
    <t>Terrass (üle 25 m2) koos privaatse aiaga</t>
  </si>
  <si>
    <t>hoovis, 2tk</t>
  </si>
  <si>
    <t>hoovis, 1tk</t>
  </si>
  <si>
    <t xml:space="preserve">Parkimiskoha olemasolu korterelamu juures mõjutab turuväärtust, kuna sarnastes linnaosades on parkimiskohtadega probleeme. Parkimiskoht õues kasutuskorra/ erikasutusõiguse alusel tõstab vara turuväärtust ca 5% võrreldes korteriga, millel puudub parkimiskoht. Parkimiskoht garaažis kasutuskorra/ erikasutusõiguse alusel (maa-alusel parkimiskorrusel) tõstab vara turuväärtust ca 10% võrreldes korteriga, millel puudub parkimiskoht. </t>
  </si>
  <si>
    <t xml:space="preserve">Turuanalüüsi tulemusena on teada, et antud piirkonnas panipaiga olemasolu mõjutab korteri turuväärtust, panipaigaga korterid on 5% hinnatumad võrreldes ilma panipaigata korteritega. </t>
  </si>
  <si>
    <t xml:space="preserve">Turuanalüüsist on teada, et eraldi korteriomandina maa-aluses garaažis parkimiskohtade tehingute hinnad on jäänud vahemikku 15 000 – 20 000 EUR, keskmine tehingu hind sarnastes majades antud piirkonnas on olnud 18 000 EUR/ parkimiskoha eest. </t>
  </si>
  <si>
    <t>Maa-aluses garaažisi eraldi korteriomandina parkimiskoht</t>
  </si>
  <si>
    <t xml:space="preserve">Vara turuväärtus kokku </t>
  </si>
  <si>
    <t>Sarnaste varade likviidsus on hea ja keskmine müügiperiood 7 kuud.</t>
  </si>
  <si>
    <t xml:space="preserve">Hinnatud turuväärtus sisaldab erikasutusõiguse alusel panipaika, 2 hoovis asuvat parkimiskohta, privaatset terrassi aiaga ning eraldi korteriomandina parkimiskohta. </t>
  </si>
  <si>
    <t>Pähklimetsa linn, Pääsusilma linnaosa, Urva tee 5-7</t>
  </si>
  <si>
    <t xml:space="preserve">Pähklimetsa linna Kullerkupu ja Pääsusilma linnaosad on valdavalt sarnaste korterelamutega hoonestatud keskmise asustustihedusega piirkonnad. Nendes piirkondades on tüüpiliste vaba turu tingimustes võõrandatud 3- ja 4-toaliste  uuemates (aastatel 2010 kuni 2015 ehitatud) korterelamutes paiknevate korterite hinnatasemed jäänud käesoleval aastal vahemikku 300 000 – 400 000 eurot ehk sõltuvalt suurusest ca 3 800 – 4 900 eurot eluruumi pinna ühe ruutmeetri kohta. </t>
  </si>
  <si>
    <t>4) korterelamu tüüp</t>
  </si>
  <si>
    <t>5) terrass (üle 25 m2) koos privaatse aiaga</t>
  </si>
  <si>
    <t>6) parkimiskoha olemasolu</t>
  </si>
  <si>
    <t>7) panipaiga olemasolu</t>
  </si>
  <si>
    <t>Korterelamu tüüp</t>
  </si>
  <si>
    <t>12 korteriga maja</t>
  </si>
  <si>
    <t>8 korteriga maja</t>
  </si>
  <si>
    <t>18 korteriga maja</t>
  </si>
  <si>
    <t xml:space="preserve">Korterelamud, milles on kuni 9 korterit, on oma olemuselt kõrgema privaatsusega ning turul kõrgemalt hinnatud võrreldes korterelamuga, kus on 10-18 korterit (hinnavahe 10%). Korterelamud 19 ja enama korteriga ei ole võrreldavad väiksemate korterelamutega (alla 19 korteriga hoones).  </t>
  </si>
  <si>
    <t>vähem kortereid majas, kõrgem privaatsus, kõrgemalt hinnatud maja tüüp</t>
  </si>
  <si>
    <t>Ei sobib - asukoht ei ole võrreldav</t>
  </si>
  <si>
    <t xml:space="preserve">NB! Korruse kohanduse mitteesitamist tabelis ei loeta veaks, kuna turuinfot aluseks võttes antud kohanduse vajadus puudub kõigil võrdlusvaradel. </t>
  </si>
  <si>
    <t xml:space="preserve">Korteri turuväärtust tõstab terrass, mille suurus on 25 m2 ja üle selle ning mille juurde on kasutuskorraga määratud omaniku ainukasutuses olev maa-ala, hinnavahe 10%. </t>
  </si>
  <si>
    <t>NB! Veaks ei loeta, kui esitatakse kahe korteriomandi turuväärtus ka kokku liidetuna või jäetakse eraldi, kui hindaja on eraldi turuväärtused lõpus välja toonud!</t>
  </si>
  <si>
    <t>Hinnatava vara turuväärtus  (parkimiskoht maa-aluses garaažis, korteriomand) on väärtuse kuupäeval:  ümardatult 18 000 eurot.</t>
  </si>
  <si>
    <t xml:space="preserve">Väikseim kaal on antud võrdlustehingule nr. 1, sest seda on kohandatud kõige enam, suuremad kaalud on antud võrdlustehingule nr 6 ja 7, kuna nende kohandused on kõige väiksemad (kõige sarnasem). 6 ja 7 on sama kaaluga, kuna nende kohanduste absoluutväärtuste summad  on võrdsed. </t>
  </si>
  <si>
    <t>Hinnatava vara turuväärtus  (korter) on väärtuse kuupäeval:  ümardatult 342 000 eurot (4 081 €/m² taandatuna hinnatava korteri suletud netopinnale).</t>
  </si>
  <si>
    <t>Hinnatava vara turuväärtus kokku (korter ja parkimiskoht) on väärtuse kuupäeval:  ümardatult 360 000 eurot (4 925 €/m² taandatuna hinnatava korteri suletud netopinnale).</t>
  </si>
  <si>
    <t>Hinnatavat vara koormavaid hüpoteeke ja korteriühistu seadusest tulenevat pandiõigust hindamisel ei arvestata.</t>
  </si>
  <si>
    <t xml:space="preserve">Arvestades hinnatava vara asukohta, faktilist ning õiguslikult lubatud kasutust, on parimaks kasutuseks olemasolev kasutus ehk eluruum (korter) ja parkimiskoht maa-aluses garaažis (korteriomand), kuna sellisena omandab vara kõrgeima väärtuse ning sellise kasutuse juures on täidetud ka muud parima kasutuse põhimõtte muud tingimused. </t>
  </si>
  <si>
    <t>Turuväärtuse hindamine, väärtuse kuupäevaks on 28.04.2025</t>
  </si>
  <si>
    <t>Korteriturgu võib lugeda efektiivseks turusektoriks, mistõttu on käesoleva hindamise täpsusaste hinnatava turusegmendi jaoks tavapärane (+/- 5%).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</si>
</sst>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
    <numFmt numFmtId="165" formatCode="#,##0[$€]"/>
    <numFmt numFmtId="166" formatCode="_-* #,##0\ &quot;€&quot;_-;\-* #,##0\ &quot;€&quot;_-;_-* &quot;-&quot;??\ &quot;€&quot;_-;_-@_-"/>
  </numFmts>
  <fonts count="24">
    <font>
      <sz val="11"/>
      <color theme="1"/>
      <name val="Calibri"/>
      <scheme val="minor"/>
    </font>
    <font>
      <sz val="14"/>
      <color rgb="FF00B050"/>
      <name val="Arial"/>
      <family val="2"/>
      <charset val="186"/>
    </font>
    <font>
      <sz val="11"/>
      <color theme="1"/>
      <name val="Arial"/>
      <family val="2"/>
      <charset val="186"/>
    </font>
    <font>
      <b/>
      <u/>
      <sz val="11"/>
      <color rgb="FF000000"/>
      <name val="Arial"/>
      <family val="2"/>
      <charset val="186"/>
    </font>
    <font>
      <sz val="11"/>
      <color rgb="FF000000"/>
      <name val="Arial"/>
      <family val="2"/>
      <charset val="186"/>
    </font>
    <font>
      <b/>
      <sz val="11"/>
      <color theme="1"/>
      <name val="Calibri"/>
      <family val="2"/>
      <charset val="186"/>
      <scheme val="minor"/>
    </font>
    <font>
      <sz val="11"/>
      <color theme="1"/>
      <name val="Calibri"/>
      <family val="2"/>
      <charset val="186"/>
      <scheme val="minor"/>
    </font>
    <font>
      <sz val="11"/>
      <color theme="1"/>
      <name val="Arial, sans-serif"/>
    </font>
    <font>
      <sz val="11"/>
      <color theme="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i/>
      <sz val="11"/>
      <color theme="1"/>
      <name val="Calibri"/>
      <family val="2"/>
      <scheme val="minor"/>
    </font>
    <font>
      <b/>
      <sz val="11"/>
      <color rgb="FF000000"/>
      <name val="Arial"/>
      <family val="2"/>
      <charset val="186"/>
    </font>
    <font>
      <sz val="11"/>
      <color theme="1"/>
      <name val="Arial"/>
      <family val="2"/>
      <charset val="186"/>
    </font>
    <font>
      <b/>
      <sz val="11"/>
      <color theme="1"/>
      <name val="Arial"/>
      <family val="2"/>
      <charset val="186"/>
    </font>
    <font>
      <b/>
      <u/>
      <sz val="11"/>
      <color theme="1"/>
      <name val="Arial"/>
      <family val="2"/>
      <charset val="186"/>
    </font>
    <font>
      <sz val="11"/>
      <color theme="8"/>
      <name val="Arial"/>
      <family val="2"/>
      <charset val="186"/>
    </font>
    <font>
      <sz val="11"/>
      <color rgb="FF000000"/>
      <name val="Arial"/>
      <family val="2"/>
      <charset val="186"/>
    </font>
    <font>
      <b/>
      <u/>
      <sz val="11"/>
      <name val="Arial"/>
      <family val="2"/>
      <charset val="186"/>
    </font>
    <font>
      <i/>
      <sz val="11"/>
      <color theme="8"/>
      <name val="Arial"/>
      <family val="2"/>
      <charset val="186"/>
    </font>
    <font>
      <sz val="11"/>
      <name val="Arial"/>
      <family val="2"/>
      <charset val="186"/>
    </font>
    <font>
      <i/>
      <sz val="11"/>
      <color theme="8"/>
      <name val="Calibri"/>
      <family val="2"/>
      <charset val="186"/>
      <scheme val="minor"/>
    </font>
  </fonts>
  <fills count="6">
    <fill>
      <patternFill patternType="none"/>
    </fill>
    <fill>
      <patternFill patternType="gray125"/>
    </fill>
    <fill>
      <patternFill patternType="solid">
        <fgColor rgb="FFC0C0C0"/>
        <bgColor rgb="FFC0C0C0"/>
      </patternFill>
    </fill>
    <fill>
      <patternFill patternType="solid">
        <fgColor theme="0"/>
        <bgColor theme="0"/>
      </patternFill>
    </fill>
    <fill>
      <patternFill patternType="solid">
        <fgColor rgb="FFFFFFFF"/>
        <bgColor rgb="FFFFFFFF"/>
      </patternFill>
    </fill>
    <fill>
      <patternFill patternType="solid">
        <fgColor rgb="FFB7B7B7"/>
        <bgColor rgb="FFB7B7B7"/>
      </patternFill>
    </fill>
  </fills>
  <borders count="39">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medium">
        <color rgb="FF000000"/>
      </right>
      <top/>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6" fillId="0" borderId="0" applyFont="0" applyFill="0" applyBorder="0" applyAlignment="0" applyProtection="0"/>
  </cellStyleXfs>
  <cellXfs count="13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0" xfId="0" applyFont="1" applyAlignment="1">
      <alignment horizontal="left"/>
    </xf>
    <xf numFmtId="0" fontId="8" fillId="0" borderId="0" xfId="0" applyFont="1"/>
    <xf numFmtId="0" fontId="8" fillId="0" borderId="8" xfId="0" applyFont="1" applyBorder="1"/>
    <xf numFmtId="0" fontId="8" fillId="0" borderId="13" xfId="0" applyFont="1" applyBorder="1"/>
    <xf numFmtId="0" fontId="8" fillId="0" borderId="6" xfId="0" applyFont="1" applyBorder="1"/>
    <xf numFmtId="0" fontId="8" fillId="0" borderId="15" xfId="0" applyFont="1" applyBorder="1"/>
    <xf numFmtId="0" fontId="8" fillId="2" borderId="17" xfId="0" applyFont="1" applyFill="1" applyBorder="1"/>
    <xf numFmtId="3" fontId="8" fillId="0" borderId="17" xfId="0" applyNumberFormat="1" applyFont="1" applyBorder="1" applyAlignment="1">
      <alignment horizontal="center" vertical="center"/>
    </xf>
    <xf numFmtId="0" fontId="8" fillId="0" borderId="17" xfId="0" applyFont="1" applyBorder="1" applyAlignment="1">
      <alignment horizontal="center" vertical="center"/>
    </xf>
    <xf numFmtId="164" fontId="8" fillId="0" borderId="17" xfId="0" applyNumberFormat="1" applyFont="1" applyBorder="1" applyAlignment="1">
      <alignment horizontal="center" vertical="center"/>
    </xf>
    <xf numFmtId="0" fontId="8" fillId="0" borderId="18" xfId="0" applyFont="1" applyBorder="1" applyAlignment="1">
      <alignment horizontal="center" wrapText="1"/>
    </xf>
    <xf numFmtId="0" fontId="8" fillId="0" borderId="19" xfId="0" applyFont="1" applyBorder="1" applyAlignment="1">
      <alignment horizontal="center" wrapText="1"/>
    </xf>
    <xf numFmtId="0" fontId="8" fillId="0" borderId="20" xfId="0" applyFont="1" applyBorder="1" applyAlignment="1">
      <alignment horizontal="center" wrapText="1"/>
    </xf>
    <xf numFmtId="0" fontId="8" fillId="0" borderId="16" xfId="0" applyFont="1" applyBorder="1"/>
    <xf numFmtId="17" fontId="8" fillId="2" borderId="17" xfId="0" applyNumberFormat="1" applyFont="1" applyFill="1" applyBorder="1" applyAlignment="1">
      <alignment horizontal="center"/>
    </xf>
    <xf numFmtId="0" fontId="8" fillId="0" borderId="16" xfId="0" applyFont="1" applyBorder="1" applyAlignment="1">
      <alignment vertical="center"/>
    </xf>
    <xf numFmtId="9" fontId="8" fillId="0" borderId="17" xfId="0" applyNumberFormat="1" applyFont="1" applyBorder="1" applyAlignment="1">
      <alignment horizontal="center" vertical="center"/>
    </xf>
    <xf numFmtId="0" fontId="8" fillId="0" borderId="21" xfId="0" applyFont="1" applyBorder="1" applyAlignment="1">
      <alignment horizontal="center"/>
    </xf>
    <xf numFmtId="0" fontId="8" fillId="0" borderId="2"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left"/>
    </xf>
    <xf numFmtId="0" fontId="8" fillId="0" borderId="0" xfId="0" applyFont="1" applyAlignment="1">
      <alignment horizontal="center"/>
    </xf>
    <xf numFmtId="0" fontId="8" fillId="0" borderId="24" xfId="0" applyFont="1" applyBorder="1" applyAlignment="1">
      <alignment horizontal="center"/>
    </xf>
    <xf numFmtId="0" fontId="8" fillId="0" borderId="23" xfId="0" applyFont="1" applyBorder="1" applyAlignment="1">
      <alignment horizontal="center"/>
    </xf>
    <xf numFmtId="2" fontId="8" fillId="0" borderId="17" xfId="0" applyNumberFormat="1" applyFont="1" applyBorder="1" applyAlignment="1">
      <alignment horizontal="center" vertical="center"/>
    </xf>
    <xf numFmtId="0" fontId="8" fillId="2" borderId="17" xfId="0" applyFont="1" applyFill="1" applyBorder="1" applyAlignment="1">
      <alignment horizontal="center" vertical="center"/>
    </xf>
    <xf numFmtId="3" fontId="11" fillId="0" borderId="17" xfId="0" applyNumberFormat="1" applyFont="1" applyBorder="1" applyAlignment="1">
      <alignment horizontal="center" vertical="center"/>
    </xf>
    <xf numFmtId="0" fontId="11" fillId="0" borderId="26" xfId="0" applyFont="1" applyBorder="1" applyAlignment="1">
      <alignment wrapText="1"/>
    </xf>
    <xf numFmtId="3" fontId="11" fillId="0" borderId="27" xfId="0" applyNumberFormat="1" applyFont="1" applyBorder="1" applyAlignment="1">
      <alignment horizontal="center" vertical="center"/>
    </xf>
    <xf numFmtId="0" fontId="8" fillId="0" borderId="27" xfId="0" applyFont="1" applyBorder="1"/>
    <xf numFmtId="0" fontId="8" fillId="0" borderId="27" xfId="0" applyFont="1" applyBorder="1" applyAlignment="1">
      <alignment horizontal="left" vertical="center"/>
    </xf>
    <xf numFmtId="0" fontId="8" fillId="0" borderId="28" xfId="0" applyFont="1" applyBorder="1" applyAlignment="1">
      <alignment horizontal="left" vertical="center"/>
    </xf>
    <xf numFmtId="0" fontId="12" fillId="0" borderId="9" xfId="0" applyFont="1" applyBorder="1" applyAlignment="1">
      <alignment horizontal="center"/>
    </xf>
    <xf numFmtId="0" fontId="8" fillId="0" borderId="5" xfId="0" applyFont="1" applyBorder="1" applyAlignment="1">
      <alignment horizontal="center"/>
    </xf>
    <xf numFmtId="0" fontId="12" fillId="0" borderId="14" xfId="0" applyFont="1" applyBorder="1" applyAlignment="1">
      <alignment horizontal="center"/>
    </xf>
    <xf numFmtId="0" fontId="12" fillId="0" borderId="16" xfId="0" applyFont="1" applyBorder="1"/>
    <xf numFmtId="0" fontId="12" fillId="2" borderId="17" xfId="0" applyFont="1" applyFill="1" applyBorder="1"/>
    <xf numFmtId="3" fontId="12" fillId="0" borderId="17" xfId="0" applyNumberFormat="1" applyFont="1" applyBorder="1" applyAlignment="1">
      <alignment horizontal="center" vertical="center"/>
    </xf>
    <xf numFmtId="49" fontId="8" fillId="0" borderId="17" xfId="0" applyNumberFormat="1" applyFont="1" applyBorder="1" applyAlignment="1">
      <alignment horizontal="center" vertical="center"/>
    </xf>
    <xf numFmtId="0" fontId="8" fillId="0" borderId="17" xfId="0" applyFont="1" applyBorder="1" applyAlignment="1">
      <alignment horizontal="center" vertical="center" wrapText="1"/>
    </xf>
    <xf numFmtId="0" fontId="8" fillId="4" borderId="16" xfId="0" applyFont="1" applyFill="1" applyBorder="1"/>
    <xf numFmtId="0" fontId="8" fillId="2" borderId="17" xfId="0" applyFont="1" applyFill="1" applyBorder="1" applyAlignment="1">
      <alignment horizontal="center"/>
    </xf>
    <xf numFmtId="0" fontId="8" fillId="0" borderId="16" xfId="0" applyFont="1" applyBorder="1" applyAlignment="1">
      <alignment horizontal="right"/>
    </xf>
    <xf numFmtId="49" fontId="8" fillId="0" borderId="17" xfId="0" applyNumberFormat="1" applyFont="1" applyBorder="1" applyAlignment="1">
      <alignment horizontal="center"/>
    </xf>
    <xf numFmtId="0" fontId="13" fillId="0" borderId="16" xfId="0" applyFont="1" applyBorder="1"/>
    <xf numFmtId="0" fontId="13" fillId="2" borderId="17" xfId="0" applyFont="1" applyFill="1" applyBorder="1" applyAlignment="1">
      <alignment horizontal="center"/>
    </xf>
    <xf numFmtId="0" fontId="13" fillId="0" borderId="17" xfId="0" applyFont="1" applyBorder="1" applyAlignment="1">
      <alignment horizontal="center" vertical="center"/>
    </xf>
    <xf numFmtId="9" fontId="13" fillId="0" borderId="17" xfId="0" applyNumberFormat="1" applyFont="1" applyBorder="1" applyAlignment="1">
      <alignment horizontal="center" vertical="center"/>
    </xf>
    <xf numFmtId="0" fontId="8" fillId="0" borderId="17" xfId="0" applyFont="1" applyBorder="1" applyAlignment="1">
      <alignment horizontal="center"/>
    </xf>
    <xf numFmtId="0" fontId="13" fillId="0" borderId="17" xfId="0" applyFont="1" applyBorder="1"/>
    <xf numFmtId="0" fontId="13" fillId="0" borderId="17" xfId="0" applyFont="1" applyBorder="1" applyAlignment="1">
      <alignment horizontal="center" vertical="center" wrapText="1"/>
    </xf>
    <xf numFmtId="0" fontId="13" fillId="2" borderId="17" xfId="0" applyFont="1" applyFill="1" applyBorder="1"/>
    <xf numFmtId="0" fontId="8" fillId="0" borderId="17" xfId="0" applyFont="1" applyBorder="1" applyAlignment="1">
      <alignment horizontal="center" wrapText="1"/>
    </xf>
    <xf numFmtId="0" fontId="8" fillId="5" borderId="17" xfId="0" applyFont="1" applyFill="1" applyBorder="1" applyAlignment="1">
      <alignment horizontal="center" wrapText="1"/>
    </xf>
    <xf numFmtId="3" fontId="13" fillId="0" borderId="17" xfId="0" applyNumberFormat="1" applyFont="1" applyBorder="1" applyAlignment="1">
      <alignment horizontal="center" vertical="center"/>
    </xf>
    <xf numFmtId="0" fontId="9" fillId="0" borderId="2" xfId="0" applyFont="1" applyBorder="1"/>
    <xf numFmtId="0" fontId="9" fillId="0" borderId="3" xfId="0" applyFont="1" applyBorder="1"/>
    <xf numFmtId="0" fontId="9" fillId="0" borderId="14" xfId="0" applyFont="1" applyBorder="1"/>
    <xf numFmtId="0" fontId="9" fillId="0" borderId="6" xfId="0" applyFont="1" applyBorder="1"/>
    <xf numFmtId="0" fontId="9" fillId="0" borderId="7" xfId="0" applyFont="1" applyBorder="1"/>
    <xf numFmtId="0" fontId="6" fillId="0" borderId="0" xfId="0" applyFont="1"/>
    <xf numFmtId="0" fontId="6" fillId="0" borderId="29" xfId="0" applyFont="1" applyBorder="1"/>
    <xf numFmtId="0" fontId="0" fillId="0" borderId="29" xfId="0" applyBorder="1"/>
    <xf numFmtId="0" fontId="5" fillId="0" borderId="31" xfId="0" applyFont="1" applyBorder="1"/>
    <xf numFmtId="0" fontId="6" fillId="0" borderId="31" xfId="0" applyFont="1" applyBorder="1"/>
    <xf numFmtId="0" fontId="6" fillId="0" borderId="32" xfId="0" applyFont="1" applyBorder="1"/>
    <xf numFmtId="0" fontId="6" fillId="0" borderId="33" xfId="0" applyFont="1" applyBorder="1"/>
    <xf numFmtId="0" fontId="6" fillId="0" borderId="35" xfId="0" applyFont="1" applyBorder="1"/>
    <xf numFmtId="0" fontId="5" fillId="0" borderId="36" xfId="0" applyFont="1" applyBorder="1" applyAlignment="1">
      <alignment horizontal="right"/>
    </xf>
    <xf numFmtId="0" fontId="6" fillId="0" borderId="37" xfId="0" applyFont="1" applyBorder="1"/>
    <xf numFmtId="0" fontId="6" fillId="0" borderId="38" xfId="0" applyFont="1" applyBorder="1"/>
    <xf numFmtId="49" fontId="8" fillId="0" borderId="17" xfId="0" applyNumberFormat="1" applyFont="1" applyBorder="1" applyAlignment="1">
      <alignment horizontal="center" vertical="center" wrapText="1"/>
    </xf>
    <xf numFmtId="49" fontId="8" fillId="0" borderId="17" xfId="0" applyNumberFormat="1" applyFont="1" applyBorder="1" applyAlignment="1">
      <alignment horizontal="center" wrapText="1"/>
    </xf>
    <xf numFmtId="0" fontId="8" fillId="0" borderId="16" xfId="0" applyFont="1" applyBorder="1" applyAlignment="1">
      <alignment horizontal="right" wrapText="1"/>
    </xf>
    <xf numFmtId="0" fontId="9" fillId="0" borderId="23" xfId="0" applyFont="1" applyBorder="1"/>
    <xf numFmtId="0" fontId="9" fillId="0" borderId="4" xfId="0" applyFont="1" applyBorder="1"/>
    <xf numFmtId="0" fontId="13" fillId="0" borderId="18" xfId="0" applyFont="1" applyBorder="1" applyAlignment="1">
      <alignment horizontal="center" vertical="center"/>
    </xf>
    <xf numFmtId="0" fontId="14" fillId="0" borderId="0" xfId="0" applyFont="1"/>
    <xf numFmtId="0" fontId="15" fillId="0" borderId="0" xfId="0" applyFont="1"/>
    <xf numFmtId="165" fontId="15" fillId="0" borderId="0" xfId="0" applyNumberFormat="1" applyFont="1" applyAlignment="1">
      <alignment horizontal="right"/>
    </xf>
    <xf numFmtId="165" fontId="15" fillId="0" borderId="0" xfId="0" applyNumberFormat="1" applyFont="1"/>
    <xf numFmtId="165" fontId="16" fillId="0" borderId="0" xfId="0" applyNumberFormat="1" applyFont="1"/>
    <xf numFmtId="0" fontId="17" fillId="0" borderId="0" xfId="0" applyFont="1"/>
    <xf numFmtId="0" fontId="15" fillId="4" borderId="0" xfId="0" applyFont="1" applyFill="1"/>
    <xf numFmtId="0" fontId="18" fillId="0" borderId="0" xfId="0" applyFont="1"/>
    <xf numFmtId="0" fontId="19" fillId="0" borderId="0" xfId="0" applyFont="1"/>
    <xf numFmtId="166" fontId="15" fillId="0" borderId="0" xfId="1" applyNumberFormat="1" applyFont="1"/>
    <xf numFmtId="0" fontId="20" fillId="0" borderId="0" xfId="0" applyFont="1"/>
    <xf numFmtId="0" fontId="21" fillId="0" borderId="0" xfId="0" applyFont="1"/>
    <xf numFmtId="0" fontId="22" fillId="0" borderId="0" xfId="0" applyFont="1"/>
    <xf numFmtId="0" fontId="23" fillId="0" borderId="0" xfId="0" applyFont="1"/>
    <xf numFmtId="0" fontId="7" fillId="0" borderId="0" xfId="0" applyFont="1" applyAlignment="1">
      <alignment horizontal="left" wrapText="1"/>
    </xf>
    <xf numFmtId="0" fontId="10" fillId="0" borderId="18" xfId="0" applyFont="1" applyBorder="1" applyAlignment="1">
      <alignment horizontal="left" wrapText="1"/>
    </xf>
    <xf numFmtId="0" fontId="10" fillId="0" borderId="19" xfId="0" applyFont="1" applyBorder="1" applyAlignment="1">
      <alignment horizontal="left" wrapText="1"/>
    </xf>
    <xf numFmtId="0" fontId="10" fillId="0" borderId="20" xfId="0" applyFont="1" applyBorder="1" applyAlignment="1">
      <alignment horizontal="left" wrapText="1"/>
    </xf>
    <xf numFmtId="0" fontId="8" fillId="0" borderId="18" xfId="0" applyFont="1" applyBorder="1" applyAlignment="1">
      <alignment horizontal="center" vertical="center"/>
    </xf>
    <xf numFmtId="0" fontId="9" fillId="0" borderId="19" xfId="0" applyFont="1" applyBorder="1"/>
    <xf numFmtId="0" fontId="9" fillId="0" borderId="25" xfId="0" applyFont="1" applyBorder="1"/>
    <xf numFmtId="0" fontId="8" fillId="0" borderId="21" xfId="0" applyFont="1" applyBorder="1" applyAlignment="1">
      <alignment horizontal="left" vertical="center" wrapText="1"/>
    </xf>
    <xf numFmtId="0" fontId="9" fillId="0" borderId="2" xfId="0" applyFont="1" applyBorder="1"/>
    <xf numFmtId="0" fontId="9" fillId="0" borderId="3" xfId="0" applyFont="1" applyBorder="1"/>
    <xf numFmtId="0" fontId="9" fillId="0" borderId="14" xfId="0" applyFont="1" applyBorder="1"/>
    <xf numFmtId="0" fontId="9" fillId="0" borderId="6" xfId="0" applyFont="1" applyBorder="1"/>
    <xf numFmtId="0" fontId="9" fillId="0" borderId="7" xfId="0" applyFont="1" applyBorder="1"/>
    <xf numFmtId="0" fontId="8" fillId="0" borderId="18" xfId="0" applyFont="1" applyBorder="1" applyAlignment="1">
      <alignment horizontal="left" vertical="center"/>
    </xf>
    <xf numFmtId="0" fontId="9" fillId="0" borderId="20" xfId="0" applyFont="1" applyBorder="1"/>
    <xf numFmtId="0" fontId="8" fillId="0" borderId="18" xfId="0" applyFont="1" applyBorder="1" applyAlignment="1">
      <alignment horizontal="left" vertical="center" wrapText="1"/>
    </xf>
    <xf numFmtId="0" fontId="9" fillId="0" borderId="19" xfId="0" applyFont="1" applyBorder="1" applyAlignment="1">
      <alignment wrapText="1"/>
    </xf>
    <xf numFmtId="0" fontId="9" fillId="0" borderId="20" xfId="0" applyFont="1" applyBorder="1" applyAlignment="1">
      <alignment wrapText="1"/>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4" xfId="0" applyFont="1" applyBorder="1" applyAlignment="1">
      <alignment horizontal="left" vertical="center"/>
    </xf>
    <xf numFmtId="0" fontId="8" fillId="0" borderId="29" xfId="0" applyFont="1" applyBorder="1" applyAlignment="1">
      <alignment horizontal="left" vertical="center"/>
    </xf>
    <xf numFmtId="0" fontId="8" fillId="0" borderId="35" xfId="0" applyFont="1" applyBorder="1" applyAlignment="1">
      <alignment horizontal="left" vertical="center"/>
    </xf>
    <xf numFmtId="0" fontId="12" fillId="0" borderId="10" xfId="0" applyFont="1" applyBorder="1" applyAlignment="1">
      <alignment horizontal="center"/>
    </xf>
    <xf numFmtId="0" fontId="9" fillId="0" borderId="11" xfId="0" applyFont="1" applyBorder="1"/>
    <xf numFmtId="0" fontId="9" fillId="0" borderId="12" xfId="0" applyFont="1" applyBorder="1"/>
    <xf numFmtId="0" fontId="8" fillId="0" borderId="1" xfId="0" applyFont="1" applyBorder="1" applyAlignment="1">
      <alignment horizontal="center" wrapText="1"/>
    </xf>
    <xf numFmtId="0" fontId="9" fillId="0" borderId="5" xfId="0" applyFont="1" applyBorder="1"/>
    <xf numFmtId="0" fontId="8" fillId="3" borderId="18" xfId="0" applyFont="1" applyFill="1" applyBorder="1" applyAlignment="1">
      <alignment horizontal="center" wrapText="1"/>
    </xf>
    <xf numFmtId="0" fontId="8" fillId="0" borderId="18" xfId="0" applyFont="1" applyBorder="1" applyAlignment="1">
      <alignment horizontal="center"/>
    </xf>
    <xf numFmtId="0" fontId="8" fillId="0" borderId="21" xfId="0" applyFont="1" applyBorder="1" applyAlignment="1">
      <alignment horizontal="left" vertical="center"/>
    </xf>
    <xf numFmtId="0" fontId="9" fillId="0" borderId="22" xfId="0" applyFont="1" applyBorder="1"/>
    <xf numFmtId="0" fontId="9" fillId="0" borderId="15" xfId="0" applyFont="1" applyBorder="1"/>
  </cellXfs>
  <cellStyles count="2">
    <cellStyle name="Normaallaad" xfId="0" builtinId="0"/>
    <cellStyle name="Valu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1007"/>
  <sheetViews>
    <sheetView tabSelected="1" topLeftCell="A76" zoomScale="85" zoomScaleNormal="85" workbookViewId="0">
      <selection activeCell="J101" sqref="J101"/>
    </sheetView>
  </sheetViews>
  <sheetFormatPr defaultColWidth="14.44140625" defaultRowHeight="15" customHeight="1"/>
  <cols>
    <col min="1" max="1" width="4.33203125" customWidth="1"/>
    <col min="2" max="2" width="29" customWidth="1"/>
    <col min="3" max="3" width="19.6640625" customWidth="1"/>
    <col min="4" max="4" width="23.33203125" customWidth="1"/>
    <col min="5" max="5" width="23.6640625" customWidth="1"/>
    <col min="6" max="6" width="24.44140625" customWidth="1"/>
    <col min="7" max="7" width="14.6640625" customWidth="1"/>
    <col min="8" max="8" width="49.109375" customWidth="1"/>
    <col min="9" max="9" width="12.44140625" customWidth="1"/>
    <col min="10" max="10" width="48.109375" customWidth="1"/>
    <col min="11" max="11" width="26.6640625" customWidth="1"/>
    <col min="12" max="12" width="11.109375" customWidth="1"/>
    <col min="13" max="13" width="12.6640625" customWidth="1"/>
    <col min="14" max="26" width="8.6640625" customWidth="1"/>
  </cols>
  <sheetData>
    <row r="2" spans="2:8" ht="17.399999999999999">
      <c r="B2" s="1" t="s">
        <v>0</v>
      </c>
    </row>
    <row r="3" spans="2:8" ht="14.4">
      <c r="B3" s="2"/>
    </row>
    <row r="4" spans="2:8" ht="14.4">
      <c r="B4" s="3" t="s">
        <v>1</v>
      </c>
    </row>
    <row r="5" spans="2:8" ht="14.4">
      <c r="B5" s="96" t="s">
        <v>115</v>
      </c>
      <c r="C5" s="96"/>
      <c r="D5" s="96"/>
      <c r="E5" s="96"/>
      <c r="F5" s="96"/>
      <c r="G5" s="96"/>
      <c r="H5" s="96"/>
    </row>
    <row r="6" spans="2:8" ht="14.4">
      <c r="B6" s="96"/>
      <c r="C6" s="96"/>
      <c r="D6" s="96"/>
      <c r="E6" s="96"/>
      <c r="F6" s="96"/>
      <c r="G6" s="96"/>
      <c r="H6" s="96"/>
    </row>
    <row r="7" spans="2:8" ht="14.4">
      <c r="B7" s="2"/>
    </row>
    <row r="8" spans="2:8" ht="14.4">
      <c r="B8" s="3" t="s">
        <v>2</v>
      </c>
    </row>
    <row r="9" spans="2:8" ht="14.4">
      <c r="B9" s="4" t="s">
        <v>3</v>
      </c>
    </row>
    <row r="11" spans="2:8" ht="14.4">
      <c r="B11" s="73" t="s">
        <v>4</v>
      </c>
      <c r="C11" s="68" t="s">
        <v>5</v>
      </c>
      <c r="D11" s="69"/>
      <c r="E11" s="69"/>
      <c r="F11" s="70"/>
    </row>
    <row r="12" spans="2:8" ht="14.4">
      <c r="B12" s="74">
        <v>1</v>
      </c>
      <c r="C12" s="65" t="s">
        <v>10</v>
      </c>
      <c r="F12" s="71"/>
    </row>
    <row r="13" spans="2:8" ht="14.4">
      <c r="B13" s="74">
        <v>2</v>
      </c>
      <c r="C13" s="65" t="s">
        <v>9</v>
      </c>
      <c r="F13" s="71"/>
    </row>
    <row r="14" spans="2:8" ht="14.4">
      <c r="B14" s="74">
        <v>3</v>
      </c>
      <c r="C14" s="65" t="s">
        <v>6</v>
      </c>
      <c r="F14" s="71"/>
    </row>
    <row r="15" spans="2:8" ht="14.4">
      <c r="B15" s="74">
        <v>4</v>
      </c>
      <c r="C15" s="65" t="s">
        <v>11</v>
      </c>
      <c r="F15" s="71"/>
    </row>
    <row r="16" spans="2:8" ht="14.4">
      <c r="B16" s="74">
        <v>5</v>
      </c>
      <c r="C16" s="65" t="s">
        <v>67</v>
      </c>
      <c r="F16" s="71"/>
    </row>
    <row r="17" spans="2:11" ht="14.4">
      <c r="B17" s="74">
        <v>6</v>
      </c>
      <c r="C17" s="65" t="s">
        <v>10</v>
      </c>
      <c r="F17" s="71"/>
    </row>
    <row r="18" spans="2:11" ht="14.4">
      <c r="B18" s="74">
        <v>7</v>
      </c>
      <c r="C18" s="65" t="s">
        <v>10</v>
      </c>
      <c r="F18" s="71"/>
    </row>
    <row r="19" spans="2:11" ht="14.4">
      <c r="B19" s="74">
        <v>8</v>
      </c>
      <c r="C19" s="65" t="s">
        <v>7</v>
      </c>
      <c r="F19" s="71"/>
    </row>
    <row r="20" spans="2:11" ht="14.4">
      <c r="B20" s="74">
        <v>9</v>
      </c>
      <c r="C20" s="65" t="s">
        <v>106</v>
      </c>
      <c r="F20" s="71"/>
    </row>
    <row r="21" spans="2:11" ht="14.4">
      <c r="B21" s="74">
        <v>10</v>
      </c>
      <c r="C21" s="65" t="s">
        <v>12</v>
      </c>
      <c r="D21" s="65"/>
      <c r="E21" s="65"/>
      <c r="F21" s="71"/>
    </row>
    <row r="22" spans="2:11" ht="14.4">
      <c r="B22" s="75">
        <v>11</v>
      </c>
      <c r="C22" s="66" t="s">
        <v>8</v>
      </c>
      <c r="D22" s="67"/>
      <c r="E22" s="67"/>
      <c r="F22" s="72"/>
    </row>
    <row r="24" spans="2:11" ht="14.4">
      <c r="B24" s="3" t="s">
        <v>13</v>
      </c>
      <c r="C24" s="2"/>
      <c r="D24" s="2"/>
      <c r="E24" s="2"/>
      <c r="F24" s="2"/>
      <c r="G24" s="2"/>
      <c r="H24" s="2"/>
      <c r="I24" s="2"/>
      <c r="J24" s="2"/>
      <c r="K24" s="2"/>
    </row>
    <row r="25" spans="2:11" ht="14.4">
      <c r="B25" s="5" t="s">
        <v>14</v>
      </c>
    </row>
    <row r="26" spans="2:11" ht="14.4">
      <c r="B26" s="2"/>
      <c r="C26" s="2"/>
      <c r="D26" s="2"/>
      <c r="E26" s="2"/>
      <c r="F26" s="2"/>
      <c r="G26" s="2"/>
      <c r="H26" s="2"/>
      <c r="I26" s="2"/>
      <c r="J26" s="2"/>
      <c r="K26" s="2"/>
    </row>
    <row r="27" spans="2:11" ht="14.4">
      <c r="B27" s="3" t="s">
        <v>15</v>
      </c>
      <c r="C27" s="2"/>
      <c r="D27" s="2"/>
      <c r="E27" s="2"/>
      <c r="F27" s="2"/>
      <c r="G27" s="2"/>
      <c r="H27" s="2"/>
      <c r="I27" s="2"/>
      <c r="J27" s="2"/>
      <c r="K27" s="2"/>
    </row>
    <row r="28" spans="2:11" ht="14.4">
      <c r="B28" s="2" t="s">
        <v>16</v>
      </c>
      <c r="E28" s="2"/>
      <c r="F28" s="2"/>
      <c r="G28" s="2"/>
      <c r="H28" s="2"/>
      <c r="I28" s="2"/>
      <c r="J28" s="2"/>
      <c r="K28" s="2"/>
    </row>
    <row r="29" spans="2:11" ht="14.4">
      <c r="B29" s="2"/>
      <c r="C29" s="2"/>
      <c r="D29" s="2"/>
      <c r="E29" s="2"/>
      <c r="F29" s="2"/>
      <c r="G29" s="2"/>
      <c r="H29" s="2"/>
      <c r="I29" s="2"/>
      <c r="J29" s="2"/>
      <c r="K29" s="2"/>
    </row>
    <row r="30" spans="2:11" ht="14.4">
      <c r="B30" s="2" t="s">
        <v>17</v>
      </c>
      <c r="C30" s="2"/>
      <c r="D30" s="2"/>
      <c r="E30" s="2"/>
      <c r="F30" s="2"/>
      <c r="G30" s="2"/>
      <c r="H30" s="2"/>
      <c r="I30" s="2"/>
      <c r="J30" s="2"/>
      <c r="K30" s="2"/>
    </row>
    <row r="31" spans="2:11" ht="14.4">
      <c r="B31" s="89" t="s">
        <v>18</v>
      </c>
      <c r="C31" s="93" t="s">
        <v>107</v>
      </c>
      <c r="D31" s="2"/>
      <c r="E31" s="2"/>
      <c r="F31" s="2"/>
      <c r="G31" s="2"/>
      <c r="H31" s="2"/>
      <c r="I31" s="2"/>
      <c r="J31" s="2"/>
      <c r="K31" s="2"/>
    </row>
    <row r="32" spans="2:11" ht="14.4">
      <c r="B32" s="2" t="s">
        <v>19</v>
      </c>
      <c r="C32" s="2"/>
      <c r="D32" s="2"/>
      <c r="E32" s="2"/>
      <c r="F32" s="2"/>
      <c r="G32" s="2"/>
      <c r="H32" s="2"/>
      <c r="I32" s="2"/>
      <c r="J32" s="2"/>
      <c r="K32" s="2"/>
    </row>
    <row r="33" spans="2:12" ht="14.4">
      <c r="B33" s="2" t="s">
        <v>96</v>
      </c>
      <c r="C33" s="2"/>
      <c r="D33" s="2"/>
      <c r="E33" s="2"/>
      <c r="F33" s="2"/>
      <c r="G33" s="2"/>
      <c r="H33" s="2"/>
      <c r="I33" s="2"/>
      <c r="J33" s="2"/>
      <c r="K33" s="2"/>
    </row>
    <row r="34" spans="2:12" ht="14.4">
      <c r="B34" s="83" t="s">
        <v>97</v>
      </c>
      <c r="C34" s="2"/>
      <c r="D34" s="2"/>
      <c r="E34" s="2"/>
      <c r="F34" s="2"/>
      <c r="G34" s="2"/>
      <c r="H34" s="2"/>
      <c r="I34" s="2"/>
      <c r="J34" s="2"/>
      <c r="K34" s="2"/>
    </row>
    <row r="35" spans="2:12" ht="14.4">
      <c r="B35" s="2" t="s">
        <v>98</v>
      </c>
      <c r="C35" s="2"/>
      <c r="D35" s="2"/>
      <c r="E35" s="2"/>
      <c r="F35" s="2"/>
      <c r="G35" s="2"/>
      <c r="H35" s="2"/>
      <c r="I35" s="2"/>
      <c r="J35" s="2"/>
      <c r="K35" s="2"/>
    </row>
    <row r="36" spans="2:12" ht="14.4">
      <c r="B36" s="2" t="s">
        <v>99</v>
      </c>
      <c r="C36" s="2"/>
      <c r="D36" s="2"/>
      <c r="E36" s="2"/>
      <c r="F36" s="2"/>
      <c r="G36" s="2"/>
      <c r="H36" s="2"/>
      <c r="I36" s="2"/>
      <c r="J36" s="2"/>
      <c r="K36" s="2"/>
    </row>
    <row r="37" spans="2:12" ht="14.4">
      <c r="B37" s="2"/>
      <c r="C37" s="5"/>
      <c r="D37" s="5"/>
      <c r="E37" s="5"/>
      <c r="F37" s="5"/>
      <c r="G37" s="5"/>
      <c r="H37" s="5"/>
      <c r="I37" s="5"/>
      <c r="J37" s="5"/>
      <c r="K37" s="5"/>
    </row>
    <row r="38" spans="2:12" ht="14.4">
      <c r="B38" s="5" t="s">
        <v>20</v>
      </c>
    </row>
    <row r="39" spans="2:12" ht="14.4">
      <c r="B39" s="2"/>
      <c r="C39" s="2"/>
      <c r="D39" s="2"/>
      <c r="E39" s="2"/>
      <c r="F39" s="2"/>
      <c r="G39" s="2"/>
      <c r="H39" s="2"/>
      <c r="I39" s="2"/>
      <c r="J39" s="2"/>
      <c r="K39" s="2"/>
    </row>
    <row r="40" spans="2:12" ht="14.4">
      <c r="B40" s="92" t="s">
        <v>116</v>
      </c>
      <c r="C40" s="2"/>
      <c r="D40" s="2"/>
      <c r="E40" s="2"/>
      <c r="F40" s="2"/>
      <c r="G40" s="2"/>
      <c r="H40" s="2"/>
      <c r="I40" s="2"/>
      <c r="J40" s="2"/>
      <c r="K40" s="2"/>
    </row>
    <row r="43" spans="2:12" thickBot="1">
      <c r="B43" s="6" t="s">
        <v>21</v>
      </c>
      <c r="C43" s="6"/>
      <c r="D43" s="6"/>
      <c r="E43" s="6"/>
      <c r="F43" s="6"/>
      <c r="G43" s="6"/>
      <c r="H43" s="6"/>
      <c r="I43" s="6"/>
      <c r="J43" s="6"/>
      <c r="K43" s="6"/>
      <c r="L43" s="6"/>
    </row>
    <row r="44" spans="2:12" ht="14.4">
      <c r="B44" s="7"/>
      <c r="C44" s="37" t="s">
        <v>22</v>
      </c>
      <c r="D44" s="37" t="s">
        <v>69</v>
      </c>
      <c r="E44" s="37" t="s">
        <v>23</v>
      </c>
      <c r="F44" s="37" t="s">
        <v>70</v>
      </c>
      <c r="G44" s="120" t="s">
        <v>24</v>
      </c>
      <c r="H44" s="121"/>
      <c r="I44" s="121"/>
      <c r="J44" s="121"/>
      <c r="K44" s="121"/>
      <c r="L44" s="122"/>
    </row>
    <row r="45" spans="2:12" ht="14.4">
      <c r="B45" s="8" t="s">
        <v>25</v>
      </c>
      <c r="C45" s="123" t="s">
        <v>94</v>
      </c>
      <c r="D45" s="38" t="s">
        <v>68</v>
      </c>
      <c r="E45" s="38" t="s">
        <v>68</v>
      </c>
      <c r="F45" s="38" t="s">
        <v>68</v>
      </c>
      <c r="G45" s="39"/>
      <c r="H45" s="9"/>
      <c r="I45" s="9"/>
      <c r="J45" s="9"/>
      <c r="K45" s="9"/>
      <c r="L45" s="10"/>
    </row>
    <row r="46" spans="2:12" ht="50.4" customHeight="1">
      <c r="B46" s="8" t="s">
        <v>26</v>
      </c>
      <c r="C46" s="124"/>
      <c r="D46" s="38" t="s">
        <v>28</v>
      </c>
      <c r="E46" s="38" t="s">
        <v>27</v>
      </c>
      <c r="F46" s="38" t="s">
        <v>27</v>
      </c>
      <c r="G46" s="97" t="s">
        <v>95</v>
      </c>
      <c r="H46" s="98"/>
      <c r="I46" s="98"/>
      <c r="J46" s="98"/>
      <c r="K46" s="98"/>
      <c r="L46" s="99"/>
    </row>
    <row r="47" spans="2:12" ht="14.4">
      <c r="B47" s="18" t="s">
        <v>59</v>
      </c>
      <c r="C47" s="11"/>
      <c r="D47" s="12">
        <v>310000</v>
      </c>
      <c r="E47" s="12">
        <v>358422</v>
      </c>
      <c r="F47" s="12">
        <v>315000</v>
      </c>
      <c r="G47" s="125"/>
      <c r="H47" s="101"/>
      <c r="I47" s="101"/>
      <c r="J47" s="101"/>
      <c r="K47" s="101"/>
      <c r="L47" s="110"/>
    </row>
    <row r="48" spans="2:12" ht="15.75" customHeight="1">
      <c r="B48" s="18" t="s">
        <v>60</v>
      </c>
      <c r="C48" s="13">
        <v>73.099999999999994</v>
      </c>
      <c r="D48" s="14">
        <v>68</v>
      </c>
      <c r="E48" s="14">
        <v>99</v>
      </c>
      <c r="F48" s="14">
        <v>75</v>
      </c>
      <c r="G48" s="15"/>
      <c r="H48" s="16"/>
      <c r="I48" s="16"/>
      <c r="J48" s="16"/>
      <c r="K48" s="16"/>
      <c r="L48" s="17"/>
    </row>
    <row r="49" spans="2:12" ht="15.75" customHeight="1">
      <c r="B49" s="40" t="s">
        <v>61</v>
      </c>
      <c r="C49" s="41"/>
      <c r="D49" s="42">
        <f>D47/D48</f>
        <v>4558.8235294117649</v>
      </c>
      <c r="E49" s="42">
        <f t="shared" ref="E49:F49" si="0">E47/E48</f>
        <v>3620.4242424242425</v>
      </c>
      <c r="F49" s="42">
        <f t="shared" si="0"/>
        <v>4200</v>
      </c>
      <c r="G49" s="15"/>
      <c r="H49" s="16"/>
      <c r="I49" s="16"/>
      <c r="J49" s="16"/>
      <c r="K49" s="16"/>
      <c r="L49" s="17"/>
    </row>
    <row r="50" spans="2:12" ht="15.75" customHeight="1">
      <c r="B50" s="18" t="s">
        <v>29</v>
      </c>
      <c r="C50" s="19">
        <v>45775</v>
      </c>
      <c r="D50" s="43" t="s">
        <v>71</v>
      </c>
      <c r="E50" s="43" t="s">
        <v>72</v>
      </c>
      <c r="F50" s="43" t="s">
        <v>73</v>
      </c>
      <c r="G50" s="126"/>
      <c r="H50" s="101"/>
      <c r="I50" s="101"/>
      <c r="J50" s="101"/>
      <c r="K50" s="101"/>
      <c r="L50" s="110"/>
    </row>
    <row r="51" spans="2:12" ht="74.400000000000006" customHeight="1">
      <c r="B51" s="20" t="s">
        <v>30</v>
      </c>
      <c r="C51" s="11"/>
      <c r="D51" s="44" t="s">
        <v>74</v>
      </c>
      <c r="E51" s="44" t="s">
        <v>75</v>
      </c>
      <c r="F51" s="44" t="s">
        <v>76</v>
      </c>
      <c r="G51" s="111" t="s">
        <v>77</v>
      </c>
      <c r="H51" s="101"/>
      <c r="I51" s="101"/>
      <c r="J51" s="101"/>
      <c r="K51" s="101"/>
      <c r="L51" s="110"/>
    </row>
    <row r="52" spans="2:12" ht="15.75" customHeight="1">
      <c r="B52" s="18" t="s">
        <v>31</v>
      </c>
      <c r="C52" s="11"/>
      <c r="D52" s="21">
        <v>0</v>
      </c>
      <c r="E52" s="21">
        <v>0</v>
      </c>
      <c r="F52" s="21">
        <v>-0.1</v>
      </c>
      <c r="G52" s="22"/>
      <c r="H52" s="23"/>
      <c r="I52" s="23"/>
      <c r="J52" s="23"/>
      <c r="K52" s="23"/>
      <c r="L52" s="24"/>
    </row>
    <row r="53" spans="2:12" ht="15.75" customHeight="1">
      <c r="B53" s="45" t="s">
        <v>32</v>
      </c>
      <c r="C53" s="11"/>
      <c r="D53" s="12">
        <f>D52*D49</f>
        <v>0</v>
      </c>
      <c r="E53" s="12">
        <f t="shared" ref="E53" si="1">E52*E49</f>
        <v>0</v>
      </c>
      <c r="F53" s="12">
        <f>F52*F49</f>
        <v>-420</v>
      </c>
      <c r="G53" s="25"/>
      <c r="H53" s="26"/>
      <c r="I53" s="26"/>
      <c r="J53" s="26"/>
      <c r="K53" s="26"/>
      <c r="L53" s="27"/>
    </row>
    <row r="54" spans="2:12" ht="15.75" customHeight="1">
      <c r="B54" s="40" t="s">
        <v>62</v>
      </c>
      <c r="C54" s="46"/>
      <c r="D54" s="42">
        <f>D49*(1+D52)</f>
        <v>4558.8235294117649</v>
      </c>
      <c r="E54" s="42">
        <f t="shared" ref="E54:F54" si="2">E49*(1+E52)</f>
        <v>3620.4242424242425</v>
      </c>
      <c r="F54" s="42">
        <f t="shared" si="2"/>
        <v>3780</v>
      </c>
      <c r="G54" s="28"/>
      <c r="H54" s="26"/>
      <c r="I54" s="26"/>
      <c r="J54" s="26"/>
      <c r="K54" s="26"/>
      <c r="L54" s="27"/>
    </row>
    <row r="55" spans="2:12" ht="15.75" customHeight="1">
      <c r="B55" s="47" t="s">
        <v>33</v>
      </c>
      <c r="C55" s="48" t="s">
        <v>34</v>
      </c>
      <c r="D55" s="43" t="s">
        <v>34</v>
      </c>
      <c r="E55" s="43" t="s">
        <v>35</v>
      </c>
      <c r="F55" s="43" t="s">
        <v>35</v>
      </c>
      <c r="G55" s="103" t="s">
        <v>78</v>
      </c>
      <c r="H55" s="104"/>
      <c r="I55" s="104"/>
      <c r="J55" s="104"/>
      <c r="K55" s="104"/>
      <c r="L55" s="128"/>
    </row>
    <row r="56" spans="2:12" ht="15.75" customHeight="1">
      <c r="B56" s="49" t="s">
        <v>36</v>
      </c>
      <c r="C56" s="50"/>
      <c r="D56" s="51" t="s">
        <v>38</v>
      </c>
      <c r="E56" s="51" t="s">
        <v>37</v>
      </c>
      <c r="F56" s="51" t="s">
        <v>37</v>
      </c>
      <c r="G56" s="106"/>
      <c r="H56" s="107"/>
      <c r="I56" s="107"/>
      <c r="J56" s="107"/>
      <c r="K56" s="107"/>
      <c r="L56" s="129"/>
    </row>
    <row r="57" spans="2:12" ht="15.75" customHeight="1">
      <c r="B57" s="49" t="s">
        <v>39</v>
      </c>
      <c r="C57" s="50"/>
      <c r="D57" s="52">
        <v>0</v>
      </c>
      <c r="E57" s="52">
        <v>-0.05</v>
      </c>
      <c r="F57" s="52">
        <v>-0.05</v>
      </c>
      <c r="G57" s="109"/>
      <c r="H57" s="101"/>
      <c r="I57" s="101"/>
      <c r="J57" s="101"/>
      <c r="K57" s="101"/>
      <c r="L57" s="110"/>
    </row>
    <row r="58" spans="2:12" ht="27.6" customHeight="1">
      <c r="B58" s="47" t="s">
        <v>40</v>
      </c>
      <c r="C58" s="77" t="s">
        <v>82</v>
      </c>
      <c r="D58" s="43" t="s">
        <v>41</v>
      </c>
      <c r="E58" s="43" t="s">
        <v>80</v>
      </c>
      <c r="F58" s="76" t="s">
        <v>82</v>
      </c>
      <c r="G58" s="103" t="s">
        <v>79</v>
      </c>
      <c r="H58" s="104"/>
      <c r="I58" s="104"/>
      <c r="J58" s="104"/>
      <c r="K58" s="104"/>
      <c r="L58" s="128"/>
    </row>
    <row r="59" spans="2:12" ht="15.75" customHeight="1">
      <c r="B59" s="49" t="s">
        <v>36</v>
      </c>
      <c r="C59" s="50"/>
      <c r="D59" s="51" t="s">
        <v>81</v>
      </c>
      <c r="E59" s="51" t="s">
        <v>81</v>
      </c>
      <c r="F59" s="51" t="s">
        <v>38</v>
      </c>
      <c r="G59" s="106"/>
      <c r="H59" s="107"/>
      <c r="I59" s="107"/>
      <c r="J59" s="107"/>
      <c r="K59" s="107"/>
      <c r="L59" s="129"/>
    </row>
    <row r="60" spans="2:12" ht="15.75" customHeight="1">
      <c r="B60" s="49" t="s">
        <v>39</v>
      </c>
      <c r="C60" s="50"/>
      <c r="D60" s="52">
        <v>0</v>
      </c>
      <c r="E60" s="52">
        <v>0</v>
      </c>
      <c r="F60" s="52">
        <v>0</v>
      </c>
      <c r="G60" s="109"/>
      <c r="H60" s="101"/>
      <c r="I60" s="101"/>
      <c r="J60" s="101"/>
      <c r="K60" s="101"/>
      <c r="L60" s="110"/>
    </row>
    <row r="61" spans="2:12" ht="15.75" customHeight="1">
      <c r="B61" s="47" t="s">
        <v>60</v>
      </c>
      <c r="C61" s="53">
        <v>83.8</v>
      </c>
      <c r="D61" s="14">
        <f>D48</f>
        <v>68</v>
      </c>
      <c r="E61" s="14">
        <f t="shared" ref="E61:F61" si="3">E48</f>
        <v>99</v>
      </c>
      <c r="F61" s="14">
        <f t="shared" si="3"/>
        <v>75</v>
      </c>
      <c r="G61" s="103" t="s">
        <v>83</v>
      </c>
      <c r="H61" s="104"/>
      <c r="I61" s="104"/>
      <c r="J61" s="104"/>
      <c r="K61" s="104"/>
      <c r="L61" s="128"/>
    </row>
    <row r="62" spans="2:12" ht="72" customHeight="1">
      <c r="B62" s="49" t="s">
        <v>36</v>
      </c>
      <c r="C62" s="54"/>
      <c r="D62" s="55" t="s">
        <v>42</v>
      </c>
      <c r="E62" s="55" t="s">
        <v>43</v>
      </c>
      <c r="F62" s="55" t="s">
        <v>38</v>
      </c>
      <c r="G62" s="106"/>
      <c r="H62" s="107"/>
      <c r="I62" s="107"/>
      <c r="J62" s="107"/>
      <c r="K62" s="107"/>
      <c r="L62" s="129"/>
    </row>
    <row r="63" spans="2:12" ht="15.75" customHeight="1">
      <c r="B63" s="49" t="s">
        <v>39</v>
      </c>
      <c r="C63" s="56"/>
      <c r="D63" s="52">
        <v>-0.1</v>
      </c>
      <c r="E63" s="52">
        <v>0.05</v>
      </c>
      <c r="F63" s="52">
        <v>0</v>
      </c>
      <c r="G63" s="100"/>
      <c r="H63" s="101"/>
      <c r="I63" s="101"/>
      <c r="J63" s="101"/>
      <c r="K63" s="101"/>
      <c r="L63" s="102"/>
    </row>
    <row r="64" spans="2:12" ht="15.75" customHeight="1">
      <c r="B64" s="47" t="s">
        <v>100</v>
      </c>
      <c r="C64" s="53" t="s">
        <v>101</v>
      </c>
      <c r="D64" s="53" t="s">
        <v>102</v>
      </c>
      <c r="E64" s="53" t="s">
        <v>103</v>
      </c>
      <c r="F64" s="53" t="s">
        <v>101</v>
      </c>
      <c r="G64" s="103" t="s">
        <v>104</v>
      </c>
      <c r="H64" s="104"/>
      <c r="I64" s="104"/>
      <c r="J64" s="104"/>
      <c r="K64" s="104"/>
      <c r="L64" s="128"/>
    </row>
    <row r="65" spans="2:12" ht="57" customHeight="1">
      <c r="B65" s="49" t="s">
        <v>36</v>
      </c>
      <c r="C65" s="54"/>
      <c r="D65" s="55" t="s">
        <v>105</v>
      </c>
      <c r="E65" s="55" t="s">
        <v>38</v>
      </c>
      <c r="F65" s="55" t="s">
        <v>38</v>
      </c>
      <c r="G65" s="106"/>
      <c r="H65" s="107"/>
      <c r="I65" s="107"/>
      <c r="J65" s="107"/>
      <c r="K65" s="107"/>
      <c r="L65" s="129"/>
    </row>
    <row r="66" spans="2:12" ht="15.75" customHeight="1">
      <c r="B66" s="49" t="s">
        <v>39</v>
      </c>
      <c r="C66" s="56"/>
      <c r="D66" s="52">
        <v>-0.1</v>
      </c>
      <c r="E66" s="52">
        <v>0</v>
      </c>
      <c r="F66" s="52">
        <v>0</v>
      </c>
      <c r="G66" s="100"/>
      <c r="H66" s="101"/>
      <c r="I66" s="101"/>
      <c r="J66" s="101"/>
      <c r="K66" s="101"/>
      <c r="L66" s="102"/>
    </row>
    <row r="67" spans="2:12" ht="28.8">
      <c r="B67" s="78" t="s">
        <v>84</v>
      </c>
      <c r="C67" s="53" t="s">
        <v>44</v>
      </c>
      <c r="D67" s="21" t="s">
        <v>45</v>
      </c>
      <c r="E67" s="21" t="s">
        <v>45</v>
      </c>
      <c r="F67" s="13" t="s">
        <v>44</v>
      </c>
      <c r="G67" s="127" t="s">
        <v>108</v>
      </c>
      <c r="H67" s="104"/>
      <c r="I67" s="104"/>
      <c r="J67" s="104"/>
      <c r="K67" s="104"/>
      <c r="L67" s="105"/>
    </row>
    <row r="68" spans="2:12" ht="15.75" customHeight="1">
      <c r="B68" s="49" t="s">
        <v>36</v>
      </c>
      <c r="C68" s="56"/>
      <c r="D68" s="52" t="s">
        <v>46</v>
      </c>
      <c r="E68" s="52" t="s">
        <v>46</v>
      </c>
      <c r="F68" s="51" t="s">
        <v>38</v>
      </c>
      <c r="G68" s="106"/>
      <c r="H68" s="107"/>
      <c r="I68" s="107"/>
      <c r="J68" s="107"/>
      <c r="K68" s="107"/>
      <c r="L68" s="108"/>
    </row>
    <row r="69" spans="2:12" ht="15.75" customHeight="1">
      <c r="B69" s="49" t="s">
        <v>39</v>
      </c>
      <c r="C69" s="56"/>
      <c r="D69" s="52">
        <v>0.1</v>
      </c>
      <c r="E69" s="52">
        <v>0.1</v>
      </c>
      <c r="F69" s="52">
        <v>0</v>
      </c>
      <c r="G69" s="100"/>
      <c r="H69" s="101"/>
      <c r="I69" s="101"/>
      <c r="J69" s="101"/>
      <c r="K69" s="101"/>
      <c r="L69" s="102"/>
    </row>
    <row r="70" spans="2:12" ht="15.75" customHeight="1">
      <c r="B70" s="47" t="s">
        <v>47</v>
      </c>
      <c r="C70" s="57" t="s">
        <v>85</v>
      </c>
      <c r="D70" s="57" t="s">
        <v>85</v>
      </c>
      <c r="E70" s="57" t="s">
        <v>86</v>
      </c>
      <c r="F70" s="57" t="s">
        <v>86</v>
      </c>
      <c r="G70" s="103" t="s">
        <v>87</v>
      </c>
      <c r="H70" s="104"/>
      <c r="I70" s="104"/>
      <c r="J70" s="104"/>
      <c r="K70" s="104"/>
      <c r="L70" s="105"/>
    </row>
    <row r="71" spans="2:12" ht="28.5" customHeight="1">
      <c r="B71" s="49" t="s">
        <v>36</v>
      </c>
      <c r="C71" s="56"/>
      <c r="D71" s="51" t="s">
        <v>38</v>
      </c>
      <c r="E71" s="51" t="s">
        <v>46</v>
      </c>
      <c r="F71" s="51" t="s">
        <v>46</v>
      </c>
      <c r="G71" s="106"/>
      <c r="H71" s="107"/>
      <c r="I71" s="107"/>
      <c r="J71" s="107"/>
      <c r="K71" s="107"/>
      <c r="L71" s="108"/>
    </row>
    <row r="72" spans="2:12" ht="15.75" customHeight="1">
      <c r="B72" s="49" t="s">
        <v>39</v>
      </c>
      <c r="C72" s="56"/>
      <c r="D72" s="52">
        <v>0</v>
      </c>
      <c r="E72" s="52">
        <v>0.05</v>
      </c>
      <c r="F72" s="52">
        <v>0.05</v>
      </c>
      <c r="H72" s="60"/>
      <c r="I72" s="60"/>
      <c r="J72" s="60"/>
      <c r="K72" s="60"/>
      <c r="L72" s="61"/>
    </row>
    <row r="73" spans="2:12" ht="15.75" customHeight="1">
      <c r="B73" s="47" t="s">
        <v>48</v>
      </c>
      <c r="C73" s="58" t="s">
        <v>44</v>
      </c>
      <c r="D73" s="52" t="s">
        <v>44</v>
      </c>
      <c r="E73" s="52" t="s">
        <v>44</v>
      </c>
      <c r="F73" s="52" t="s">
        <v>45</v>
      </c>
      <c r="G73" s="114" t="s">
        <v>88</v>
      </c>
      <c r="H73" s="115"/>
      <c r="I73" s="115"/>
      <c r="J73" s="115"/>
      <c r="K73" s="115"/>
      <c r="L73" s="116"/>
    </row>
    <row r="74" spans="2:12" ht="15.75" customHeight="1">
      <c r="B74" s="49" t="s">
        <v>36</v>
      </c>
      <c r="C74" s="56"/>
      <c r="D74" s="51" t="s">
        <v>49</v>
      </c>
      <c r="E74" s="51" t="s">
        <v>49</v>
      </c>
      <c r="F74" s="81" t="s">
        <v>46</v>
      </c>
      <c r="G74" s="117"/>
      <c r="H74" s="118"/>
      <c r="I74" s="118"/>
      <c r="J74" s="118"/>
      <c r="K74" s="118"/>
      <c r="L74" s="119"/>
    </row>
    <row r="75" spans="2:12" ht="15.75" customHeight="1">
      <c r="B75" s="49" t="s">
        <v>39</v>
      </c>
      <c r="C75" s="56"/>
      <c r="D75" s="52">
        <v>0</v>
      </c>
      <c r="E75" s="52">
        <v>0</v>
      </c>
      <c r="F75" s="52">
        <v>0.05</v>
      </c>
      <c r="G75" s="79"/>
      <c r="H75" s="6"/>
      <c r="I75" s="6"/>
      <c r="J75" s="6"/>
      <c r="K75" s="6"/>
      <c r="L75" s="80"/>
    </row>
    <row r="76" spans="2:12" ht="15.75" customHeight="1">
      <c r="B76" s="49" t="s">
        <v>50</v>
      </c>
      <c r="C76" s="56"/>
      <c r="D76" s="52">
        <f>D57+D60+D63+D66+D69+D72+D75</f>
        <v>-0.1</v>
      </c>
      <c r="E76" s="52">
        <f t="shared" ref="E76:F76" si="4">E57+E60+E63+E66+E69+E72+E75</f>
        <v>0.15000000000000002</v>
      </c>
      <c r="F76" s="52">
        <f t="shared" si="4"/>
        <v>0.05</v>
      </c>
      <c r="G76" s="79"/>
      <c r="H76" s="6"/>
      <c r="I76" s="6"/>
      <c r="J76" s="6"/>
      <c r="K76" s="6"/>
      <c r="L76" s="80"/>
    </row>
    <row r="77" spans="2:12" ht="15.75" customHeight="1">
      <c r="B77" s="49" t="s">
        <v>66</v>
      </c>
      <c r="C77" s="56"/>
      <c r="D77" s="59">
        <f>D54*D76</f>
        <v>-455.88235294117652</v>
      </c>
      <c r="E77" s="59">
        <f t="shared" ref="E77:F77" si="5">E54*E76</f>
        <v>543.06363636363642</v>
      </c>
      <c r="F77" s="59">
        <f t="shared" si="5"/>
        <v>189</v>
      </c>
      <c r="G77" s="79"/>
      <c r="H77" s="6"/>
      <c r="I77" s="6"/>
      <c r="J77" s="6"/>
      <c r="K77" s="6"/>
      <c r="L77" s="80"/>
    </row>
    <row r="78" spans="2:12" ht="15.75" customHeight="1">
      <c r="B78" s="40" t="s">
        <v>63</v>
      </c>
      <c r="C78" s="41"/>
      <c r="D78" s="42">
        <f>D54*(1+D76)</f>
        <v>4102.9411764705883</v>
      </c>
      <c r="E78" s="42">
        <f t="shared" ref="E78:F78" si="6">E54*(1+E76)</f>
        <v>4163.4878787878788</v>
      </c>
      <c r="F78" s="42">
        <f t="shared" si="6"/>
        <v>3969</v>
      </c>
      <c r="G78" s="62"/>
      <c r="H78" s="63"/>
      <c r="I78" s="63"/>
      <c r="J78" s="63"/>
      <c r="K78" s="63"/>
      <c r="L78" s="64"/>
    </row>
    <row r="79" spans="2:12" ht="15.75" customHeight="1">
      <c r="B79" s="18" t="s">
        <v>51</v>
      </c>
      <c r="C79" s="11"/>
      <c r="D79" s="21">
        <f>ABS(D52)+ABS(D57)+ABS(D60)+ABS(D63)+ABS(D66)+ABS(D69)+ABS(D72)+ABS(D75)</f>
        <v>0.30000000000000004</v>
      </c>
      <c r="E79" s="21">
        <f t="shared" ref="E79:F79" si="7">ABS(E52)+ABS(E57)+ABS(E60)+ABS(E63)+ABS(E66)+ABS(E69)+ABS(E72)+ABS(E75)</f>
        <v>0.25</v>
      </c>
      <c r="F79" s="21">
        <f t="shared" si="7"/>
        <v>0.25</v>
      </c>
      <c r="G79" s="109" t="s">
        <v>52</v>
      </c>
      <c r="H79" s="101"/>
      <c r="I79" s="101"/>
      <c r="J79" s="101"/>
      <c r="K79" s="101"/>
      <c r="L79" s="110"/>
    </row>
    <row r="80" spans="2:12" ht="31.95" customHeight="1">
      <c r="B80" s="18" t="s">
        <v>53</v>
      </c>
      <c r="C80" s="29">
        <f>E80+D80+F80</f>
        <v>0.99999999999999989</v>
      </c>
      <c r="D80" s="29">
        <v>0.3</v>
      </c>
      <c r="E80" s="29">
        <v>0.35</v>
      </c>
      <c r="F80" s="29">
        <v>0.35</v>
      </c>
      <c r="G80" s="111" t="s">
        <v>111</v>
      </c>
      <c r="H80" s="112"/>
      <c r="I80" s="112"/>
      <c r="J80" s="112"/>
      <c r="K80" s="112"/>
      <c r="L80" s="113"/>
    </row>
    <row r="81" spans="2:12" ht="15.75" customHeight="1">
      <c r="B81" s="18" t="s">
        <v>64</v>
      </c>
      <c r="C81" s="30"/>
      <c r="D81" s="31">
        <f>D78*D80</f>
        <v>1230.8823529411764</v>
      </c>
      <c r="E81" s="31">
        <f t="shared" ref="E81:F81" si="8">E78*E80</f>
        <v>1457.2207575757575</v>
      </c>
      <c r="F81" s="31">
        <f t="shared" si="8"/>
        <v>1389.1499999999999</v>
      </c>
      <c r="G81" s="109" t="s">
        <v>54</v>
      </c>
      <c r="H81" s="101"/>
      <c r="I81" s="101"/>
      <c r="J81" s="101"/>
      <c r="K81" s="101"/>
      <c r="L81" s="110"/>
    </row>
    <row r="82" spans="2:12" ht="15.75" customHeight="1" thickBot="1">
      <c r="B82" s="32" t="s">
        <v>65</v>
      </c>
      <c r="C82" s="33">
        <f>E81+D81+F81</f>
        <v>4077.2531105169337</v>
      </c>
      <c r="D82" s="34"/>
      <c r="E82" s="34"/>
      <c r="F82" s="34"/>
      <c r="G82" s="35" t="s">
        <v>55</v>
      </c>
      <c r="H82" s="35"/>
      <c r="I82" s="35"/>
      <c r="J82" s="35"/>
      <c r="K82" s="35"/>
      <c r="L82" s="36"/>
    </row>
    <row r="83" spans="2:12" ht="15.75" customHeight="1"/>
    <row r="84" spans="2:12" ht="15.75" customHeight="1">
      <c r="B84" s="2" t="s">
        <v>56</v>
      </c>
    </row>
    <row r="85" spans="2:12" s="83" customFormat="1" ht="15.75" customHeight="1">
      <c r="B85" s="84">
        <f>C82*C61</f>
        <v>341673.81066131906</v>
      </c>
    </row>
    <row r="86" spans="2:12" s="83" customFormat="1" ht="15.75" customHeight="1">
      <c r="B86" s="85">
        <f>ROUND(B85,-3)</f>
        <v>342000</v>
      </c>
      <c r="C86" s="85">
        <f>B86/C61</f>
        <v>4081.145584725537</v>
      </c>
    </row>
    <row r="87" spans="2:12" s="83" customFormat="1" ht="15.75" customHeight="1">
      <c r="B87" s="82" t="s">
        <v>112</v>
      </c>
    </row>
    <row r="88" spans="2:12" s="83" customFormat="1" ht="15.75" customHeight="1">
      <c r="B88" s="82"/>
    </row>
    <row r="89" spans="2:12" s="83" customFormat="1" ht="15.75" customHeight="1">
      <c r="B89" s="83" t="s">
        <v>89</v>
      </c>
    </row>
    <row r="90" spans="2:12" s="83" customFormat="1" ht="15.75" customHeight="1">
      <c r="B90" s="90" t="s">
        <v>90</v>
      </c>
      <c r="E90" s="91">
        <f>18000</f>
        <v>18000</v>
      </c>
    </row>
    <row r="91" spans="2:12" s="83" customFormat="1" ht="15.75" customHeight="1">
      <c r="B91" s="82"/>
    </row>
    <row r="92" spans="2:12" s="83" customFormat="1" ht="15.75" customHeight="1">
      <c r="B92" s="82" t="s">
        <v>110</v>
      </c>
    </row>
    <row r="93" spans="2:12" s="83" customFormat="1" ht="15.75" customHeight="1">
      <c r="B93" s="82"/>
    </row>
    <row r="94" spans="2:12" s="83" customFormat="1" ht="15.75" customHeight="1">
      <c r="B94" s="82" t="s">
        <v>91</v>
      </c>
      <c r="C94" s="86">
        <f>B86+E90</f>
        <v>360000</v>
      </c>
      <c r="D94" s="86">
        <f>C94/C48</f>
        <v>4924.7606019151854</v>
      </c>
    </row>
    <row r="95" spans="2:12" s="83" customFormat="1" ht="15.75" customHeight="1">
      <c r="B95" s="82"/>
      <c r="C95" s="85"/>
    </row>
    <row r="96" spans="2:12" s="83" customFormat="1" ht="15.75" customHeight="1">
      <c r="B96" s="82" t="s">
        <v>113</v>
      </c>
      <c r="C96" s="85"/>
    </row>
    <row r="97" spans="2:3" s="83" customFormat="1" ht="15.75" customHeight="1">
      <c r="B97" s="82"/>
      <c r="C97" s="85"/>
    </row>
    <row r="98" spans="2:3" s="83" customFormat="1" ht="15.75" customHeight="1">
      <c r="B98" s="87" t="s">
        <v>57</v>
      </c>
    </row>
    <row r="99" spans="2:3" s="83" customFormat="1" ht="15.75" customHeight="1">
      <c r="B99" s="83" t="s">
        <v>58</v>
      </c>
    </row>
    <row r="100" spans="2:3" s="83" customFormat="1" ht="15.75" customHeight="1">
      <c r="B100" s="94" t="s">
        <v>117</v>
      </c>
    </row>
    <row r="101" spans="2:3" s="83" customFormat="1" ht="15.75" customHeight="1">
      <c r="B101" s="83" t="s">
        <v>92</v>
      </c>
    </row>
    <row r="102" spans="2:3" s="83" customFormat="1" ht="15.75" customHeight="1">
      <c r="B102" s="88" t="s">
        <v>114</v>
      </c>
    </row>
    <row r="103" spans="2:3" s="83" customFormat="1" ht="15.75" customHeight="1">
      <c r="B103" s="83" t="s">
        <v>93</v>
      </c>
    </row>
    <row r="104" spans="2:3" s="83" customFormat="1" ht="15.75" customHeight="1"/>
    <row r="105" spans="2:3" ht="15.75" customHeight="1">
      <c r="B105" s="95" t="s">
        <v>109</v>
      </c>
    </row>
    <row r="106" spans="2:3" ht="15.75" customHeight="1"/>
    <row r="107" spans="2:3" ht="15.75" customHeight="1"/>
    <row r="108" spans="2:3" ht="15.75" customHeight="1"/>
    <row r="109" spans="2:3" ht="15.75" customHeight="1"/>
    <row r="110" spans="2:3" ht="15.75" customHeight="1"/>
    <row r="111" spans="2:3" ht="15.75" customHeight="1"/>
    <row r="112" spans="2:3"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22">
    <mergeCell ref="G80:L80"/>
    <mergeCell ref="G81:L81"/>
    <mergeCell ref="G73:L74"/>
    <mergeCell ref="G44:L44"/>
    <mergeCell ref="C45:C46"/>
    <mergeCell ref="G47:L47"/>
    <mergeCell ref="G50:L50"/>
    <mergeCell ref="G67:L68"/>
    <mergeCell ref="G51:L51"/>
    <mergeCell ref="G55:L56"/>
    <mergeCell ref="G57:L57"/>
    <mergeCell ref="G58:L59"/>
    <mergeCell ref="G60:L60"/>
    <mergeCell ref="G61:L62"/>
    <mergeCell ref="G63:L63"/>
    <mergeCell ref="G64:L65"/>
    <mergeCell ref="B5:H6"/>
    <mergeCell ref="G46:L46"/>
    <mergeCell ref="G69:L69"/>
    <mergeCell ref="G70:L71"/>
    <mergeCell ref="G79:L79"/>
    <mergeCell ref="G66:L66"/>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Toomas</dc:creator>
  <cp:lastModifiedBy>Kersti Soomuste</cp:lastModifiedBy>
  <dcterms:created xsi:type="dcterms:W3CDTF">2015-06-05T18:17:20Z</dcterms:created>
  <dcterms:modified xsi:type="dcterms:W3CDTF">2025-04-22T10:45:41Z</dcterms:modified>
</cp:coreProperties>
</file>