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Kersti\Documents\EKHÜ\000_Hindamiskomisjon\2024_10 eksam sügis\Ülesanded\05_NH\"/>
    </mc:Choice>
  </mc:AlternateContent>
  <xr:revisionPtr revIDLastSave="0" documentId="13_ncr:1_{83E15017-733C-4A8A-AC8A-96C2ED40BE98}" xr6:coauthVersionLast="47" xr6:coauthVersionMax="47" xr10:uidLastSave="{00000000-0000-0000-0000-000000000000}"/>
  <bookViews>
    <workbookView xWindow="-110" yWindow="-110" windowWidth="19420" windowHeight="10300" xr2:uid="{AAC8B6F9-EE91-4AAB-94AE-0890A72EEF41}"/>
  </bookViews>
  <sheets>
    <sheet name="Lahendus"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0" i="5" l="1"/>
  <c r="C70" i="5"/>
  <c r="B70" i="5"/>
  <c r="B67" i="5"/>
  <c r="F60" i="5"/>
  <c r="D61" i="5"/>
  <c r="D60" i="5"/>
  <c r="D59" i="5"/>
  <c r="E61" i="5"/>
  <c r="F61" i="5"/>
  <c r="E59" i="5"/>
  <c r="F59" i="5"/>
  <c r="E50" i="5" l="1"/>
  <c r="E39" i="5"/>
  <c r="E43" i="5" s="1"/>
  <c r="F39" i="5"/>
  <c r="F43" i="5" s="1"/>
  <c r="D39" i="5"/>
  <c r="D43" i="5" s="1"/>
  <c r="E60" i="5" l="1"/>
  <c r="E63" i="5" s="1"/>
  <c r="D63" i="5"/>
  <c r="F63" i="5"/>
  <c r="C6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Kersti</author>
  </authors>
  <commentList>
    <comment ref="B31" authorId="0" shapeId="0" xr:uid="{2FB54620-136C-4F33-8F5A-33FFDAF9ACA8}">
      <text>
        <r>
          <rPr>
            <b/>
            <sz val="9"/>
            <color indexed="81"/>
            <rFont val="Tahoma"/>
            <charset val="1"/>
          </rPr>
          <t>Kersti:</t>
        </r>
        <r>
          <rPr>
            <sz val="9"/>
            <color indexed="81"/>
            <rFont val="Tahoma"/>
            <charset val="1"/>
          </rPr>
          <t xml:space="preserve">
Ei loeta veaks ka nende eraldi arvestamist</t>
        </r>
      </text>
    </comment>
  </commentList>
</comments>
</file>

<file path=xl/sharedStrings.xml><?xml version="1.0" encoding="utf-8"?>
<sst xmlns="http://schemas.openxmlformats.org/spreadsheetml/2006/main" count="117" uniqueCount="90">
  <si>
    <t>Nr</t>
  </si>
  <si>
    <t>Tehingu aeg</t>
  </si>
  <si>
    <t>Kommentaar</t>
  </si>
  <si>
    <t>Võrdlusühiku valik</t>
  </si>
  <si>
    <t>Võrdluselementide valik</t>
  </si>
  <si>
    <t>Ajaline kohandus, %</t>
  </si>
  <si>
    <t>Võrdlus</t>
  </si>
  <si>
    <t>Kohandus</t>
  </si>
  <si>
    <t>Summaarne kohandus, %</t>
  </si>
  <si>
    <t>Kohanduste absoluutväärtuste summa</t>
  </si>
  <si>
    <t>Kohanduste absoluutväärtuste summa on leitud kõikide kohanduste (sh. ajalise kohanduse) absoluutväärtuste summana</t>
  </si>
  <si>
    <t>Kaalud</t>
  </si>
  <si>
    <t>Parim kasutus</t>
  </si>
  <si>
    <t>Kommentaarid ja selgitused</t>
  </si>
  <si>
    <t>parem</t>
  </si>
  <si>
    <t>Kommentaarid</t>
  </si>
  <si>
    <t>Võrdlustehinguks mittesobivuse põhjendus</t>
  </si>
  <si>
    <t>Alljärgnevas tabelis on toodud võrdlustehingute valiku põhjendused:</t>
  </si>
  <si>
    <t>-</t>
  </si>
  <si>
    <t>Hinnatud turuväärtus ei sisalda käibemaksu ning sellele ei lisandu käibemaksu.</t>
  </si>
  <si>
    <t>NB! Tegemist on vaid näitega ühest võimalikust lahenduskäigust!</t>
  </si>
  <si>
    <t>Hinnatav vara</t>
  </si>
  <si>
    <t>Võrdluselementideks on lisaks tehingu ajale tulenevalt hinnatava vara iseloomust esitatud algandmete põhjal valitud:</t>
  </si>
  <si>
    <r>
      <t xml:space="preserve">Tehingu hind, </t>
    </r>
    <r>
      <rPr>
        <sz val="10"/>
        <rFont val="Calibri"/>
        <family val="2"/>
        <charset val="186"/>
      </rPr>
      <t>€</t>
    </r>
  </si>
  <si>
    <r>
      <t>Ajaldatud tehingu hind €/m</t>
    </r>
    <r>
      <rPr>
        <b/>
        <sz val="10"/>
        <color indexed="8"/>
        <rFont val="Calibri"/>
        <family val="2"/>
        <charset val="186"/>
      </rPr>
      <t>²</t>
    </r>
  </si>
  <si>
    <t>Lõpptulemuse leidmisel kasutatakse kaalutud keskmist, kuna võrreldes aritmeetilise keskmisega annab see täpsema tulemuse (võimalik on parandada kohandamisel tekkivat ebatäpsust).</t>
  </si>
  <si>
    <t>Kohandatud tehingu hind, €/m²</t>
  </si>
  <si>
    <t>Kaalutud keskmine kohandatud tehingu hind, €/m²</t>
  </si>
  <si>
    <t>väiksem - pinnaühiku väärtus on võrreldes hinnatava varaga kõrgem</t>
  </si>
  <si>
    <t>Kinnisasja pindala, m²</t>
  </si>
  <si>
    <r>
      <t xml:space="preserve">Tehingu hind, </t>
    </r>
    <r>
      <rPr>
        <sz val="10"/>
        <rFont val="Calibri"/>
        <family val="2"/>
        <charset val="186"/>
      </rPr>
      <t>€</t>
    </r>
    <r>
      <rPr>
        <sz val="10"/>
        <rFont val="Arial"/>
        <family val="2"/>
        <charset val="186"/>
      </rPr>
      <t>/m²</t>
    </r>
  </si>
  <si>
    <t>kehvem</t>
  </si>
  <si>
    <t>Kaalutud keskmise kohandatud tehingu hinna leidmiseks liidame kokku kaalutud tehingu hinnad.</t>
  </si>
  <si>
    <t>puudub info tehnovõrkudega liitumistasude tasumise kohta</t>
  </si>
  <si>
    <t xml:space="preserve">Teisi parameetreid ei ole võrdluselementidena käsitletud, kuna vastavalt lähteandmetele ei oma need turuväärtuse kujunemisel tähtsust või on hinnatava varaga sarnased. </t>
  </si>
  <si>
    <t>Võrdlustehingute valik</t>
  </si>
  <si>
    <r>
      <t>Turuanalüüsi tulemusel on teada, et turuosalised teevad enda otsuseid antud turusektoris lähtuvalt kinnisasja pindalale taandatud tehingu hinnast</t>
    </r>
    <r>
      <rPr>
        <sz val="10"/>
        <rFont val="Arial"/>
        <charset val="186"/>
      </rPr>
      <t>, siis on võrdlusühikuks valitud tehingu hind taandatuna kinnistu pindalale (€/m²).</t>
    </r>
  </si>
  <si>
    <t>Kaalutud kohandatud tehingu hinnad, €/m²</t>
  </si>
  <si>
    <t>Hinnatava vara turuväärtus avaldub läbi hinnatava kinnisasja pindala ja kaalutud keskmise kohandatud tehingu hinna korrutise:</t>
  </si>
  <si>
    <t>Haljastus</t>
  </si>
  <si>
    <t>Võrdlustehing nr. 2</t>
  </si>
  <si>
    <t>samaväärne, kohandamise vajadus puudub</t>
  </si>
  <si>
    <t>Turuanalüüsi tulemusel on teada, et hoonestamata elamumaa turg hinnatava vara turupiirkonnas on keskmise aktiivsusega, siis on käesoleva hindamise täpsusaste vastavate varade sektoris keskmine (+/- 10%).</t>
  </si>
  <si>
    <t>tegemist ei ole vaba turu tingimustes müüdud kinnistuga (tehing seotud osapoolte vahel)</t>
  </si>
  <si>
    <t>tegemist ei ole vaba turu tingimustes müüdud kinnistuga (tehingu eest tasumisel kasutati muid maksevahendeid peale raha)</t>
  </si>
  <si>
    <t>Arvestades teadaolevat informatsiooni (asukoht uuselamurajoonis, nii detail- kui ka üldplaneering näevad maakasutuse sihtotstarbena ette elamumaad, kinnistu olemasolev maakasutuse sihtotstarve on 100% elamumaa ja välja on antud ehitusluba ühepereelamu ehitamiseks koos abihoonega - on  hinnatava vara parimaks kasutuseks kasutus üksikelamukrundina, kuna selliselt omandab vara kõrgeima väärtuse ja selliselt on täidetud ka parima kasutuse põhimõtte muud tingimused.</t>
  </si>
  <si>
    <t>sobib</t>
  </si>
  <si>
    <t>erinev vara (detailplaneeringu järgi ärimaa)</t>
  </si>
  <si>
    <t>tegemist ei ole vaba turu tingimustes müüdud kinnistuga (kohtutäituri enampakkumine, võimalik erihuvidega ostja)</t>
  </si>
  <si>
    <t>tegemist ei ole vaba turu tingimustes müüdud kinnistuga (sugulastevaheline tehing)</t>
  </si>
  <si>
    <t>erinev vara (sihtotstarve tootmismaa), pindalalt oluliselt suurem</t>
  </si>
  <si>
    <t>Turuväärtuse hindamine väärtuse kuupäeval 14.10.2024</t>
  </si>
  <si>
    <t>Võrdlustehing nr. 1</t>
  </si>
  <si>
    <t>Võrdlustehing nr. 10</t>
  </si>
  <si>
    <t>turusituatsioon ei ole muutunud, kohandamise vajadus puudub</t>
  </si>
  <si>
    <t>Jõhvika</t>
  </si>
  <si>
    <t>Muraka</t>
  </si>
  <si>
    <t>10.24</t>
  </si>
  <si>
    <t>sama</t>
  </si>
  <si>
    <t>Muuluka</t>
  </si>
  <si>
    <t>Hoonestamata maa tehinguhindade kujunemisel nähtub järgmine pindala mastaabiefekt:
501 – 1 000 m²: 5% (siinkohal väljendatud absoluutsuurusena, kohanduse märk tuleks hindajal märkida iseseisvalt lähtuvalt sellest, kuidas on see Eesti turul tavaks)
1 001 – 2 000 m²: mastaabiefekti ei teki – tegemist on optimaalse suurusega kinnisasjadega</t>
  </si>
  <si>
    <t>Asukoht (küla)</t>
  </si>
  <si>
    <t>Juurdepääs avalikult teelt</t>
  </si>
  <si>
    <t>olemas, piirneb A5 maanteega</t>
  </si>
  <si>
    <t>Suure maanteega piirnevate elamumaa kinnistute tehingute hinnad on keskmiselt 10% madalamad võrreldes ülejäänud elamumaa kinnistutega.</t>
  </si>
  <si>
    <t>Madalhaljastusega kinnistud on ca 10% vähemhinnatud kui kõrghaljastusega kinnistud.</t>
  </si>
  <si>
    <t>madalhaljastus</t>
  </si>
  <si>
    <t>kõrghaljastus</t>
  </si>
  <si>
    <t>Sarnaste varade likviidsus on antud turupiirkonnas keskmine ja keskmine müügiperiood kuni 6-9 kuud.</t>
  </si>
  <si>
    <t>1) Asukoht (küla)</t>
  </si>
  <si>
    <t>Detailplaneering ja ehitusluba</t>
  </si>
  <si>
    <t>Juhul, kui kinnistul puudub kehtiv detailplaneering, siis alandab see kinnistu turuväärtust ca 20%. Kehtivaid projekteerimistingimusi võib turuväärtuse kujunemise osas käsitleda samaväärsena kehtiva detailplaneeringuga. 
Ehitusloa ja üksikelamu projektiga kinnistud on turul 5% enamhinnatud, kui ehitusloa ja projektita kinnistud.</t>
  </si>
  <si>
    <t>DP kehtestatud, ehitusluba olemas</t>
  </si>
  <si>
    <t>DP puudub, ehitusluba puudub</t>
  </si>
  <si>
    <t>Olemas projekteerimis-tingimused, ehitusluba puudub</t>
  </si>
  <si>
    <t>Kaalude andmisel on suurim kaal antud võrdlustehingule nr 10, sest seda on kohandatud kõige vähem (hinnatava varaga kõige sarnasem). Kõige väiksem kaal on antud võrdlustehingule nr 1, sest seda on kohandatud kõige enam (hinnatavast varast kõige erinevam).</t>
  </si>
  <si>
    <t>Hinnatava vara turuväärtus väärtuse kuupäeval on 125 006 eurot ehk ümardatult 125 000 eurot (101 €/m² taandatuna hinnatava kinnisasja pindalale).</t>
  </si>
  <si>
    <t>2) Juurdepääs avalikult teelt (suure maanteega piirnevus)</t>
  </si>
  <si>
    <t>3) Kinnisasja pindala</t>
  </si>
  <si>
    <t>4) Haljastus</t>
  </si>
  <si>
    <t>Kõrgeimalt on hinnatud Muraka küla, kus elamukrundid on keskmiselt 5% võrra kõrgema hinnatasemega kui Jõhvika külas asuvad elamukrundid.
Jõhvika külas on elamukrundid keskmise hinnatasemega – vastavalt 5% võrra madalamad kui seda Muraka külas ning 10% võrra kõrgemad kui Muuluka külas.
Muuluka külas asuvad elamukrundid on ostjate seas kõige madalamalt hinnatud – nende hinnatase on keskmiselt 15% võrra madalam kui Muraka külas asuvatel kruntidel.</t>
  </si>
  <si>
    <t xml:space="preserve">Kuna võrdlustehingutel on tasutud vee- ja kanalisatsiooni liitumise tasud ning hinnataval varal on see hindamise kuupäeval tasumata, siis lahutame turuväärtusest maha OÜ Veevärk kalkulatsiooni alusel liitumistasu 5000 eurot. </t>
  </si>
  <si>
    <t>Hinnatavat vara koormavat hüpoteeki hindamisel ei arvestata.</t>
  </si>
  <si>
    <t>5) Detailplaneering ja ehitusluba</t>
  </si>
  <si>
    <t>2024.a. esimesest poolaastast alates on hoonestamata elamumaade hinnad püsinud samal tasemel sama aasta teise poolaastaga. 
2023.a. III ja IV kvartali jooksul tõusid maade hinnad kokku 5% 2023. aasta esimese poolaastaga võrreldes. 
Kõik toimunud hinnamuutused on olnud kuude lõikes ühtlased.</t>
  </si>
  <si>
    <t>turusituatsioon on muutunud, hinnad on tõusnud 0,83%, kuid kui arvesse võtta hinnangu kohanduse täpsust, siis kohandamise vajadus puudub</t>
  </si>
  <si>
    <t>olemas, ei piirne maanteega</t>
  </si>
  <si>
    <t xml:space="preserve">Summaarne kohandus on kohanduste summa, v.a ajaline kohandus. 
Kohandatud tehingu hind leitakse läbi summaarse kohanduse ja ajaldatud tehingu hinna. </t>
  </si>
  <si>
    <t xml:space="preserve">Turuväärtusest on maha arvestatud kulu vee- ja kanalisatsiooniga liitumiseks vajaliku investeeringu tegemiseks. </t>
  </si>
  <si>
    <t>turusituatsioon on muutunud, hinnad on tehingu ajaga võrreldes tõusnud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</si>
</sst>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quot;"/>
    <numFmt numFmtId="165" formatCode="0.0"/>
    <numFmt numFmtId="166" formatCode="mm\.yy;@"/>
  </numFmts>
  <fonts count="48" x14ac:knownFonts="1">
    <font>
      <sz val="10"/>
      <name val="Arial"/>
      <charset val="186"/>
    </font>
    <font>
      <sz val="10"/>
      <name val="Arial"/>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18"/>
      <name val="Calibri"/>
      <family val="2"/>
      <charset val="186"/>
    </font>
    <font>
      <b/>
      <sz val="13"/>
      <color indexed="18"/>
      <name val="Calibri"/>
      <family val="2"/>
      <charset val="186"/>
    </font>
    <font>
      <b/>
      <sz val="11"/>
      <color indexed="18"/>
      <name val="Calibri"/>
      <family val="2"/>
      <charset val="186"/>
    </font>
    <font>
      <sz val="11"/>
      <color indexed="18"/>
      <name val="Calibri"/>
      <family val="2"/>
      <charset val="186"/>
    </font>
    <font>
      <b/>
      <sz val="11"/>
      <color indexed="8"/>
      <name val="Calibri"/>
      <family val="2"/>
      <charset val="186"/>
    </font>
    <font>
      <b/>
      <u/>
      <sz val="11"/>
      <color indexed="8"/>
      <name val="Calibri"/>
      <family val="2"/>
      <charset val="186"/>
    </font>
    <font>
      <sz val="8"/>
      <name val="Arial"/>
      <family val="2"/>
      <charset val="186"/>
    </font>
    <font>
      <sz val="10"/>
      <color indexed="8"/>
      <name val="Arial"/>
      <family val="2"/>
      <charset val="186"/>
    </font>
    <font>
      <b/>
      <sz val="9"/>
      <color indexed="8"/>
      <name val="Arial"/>
      <family val="2"/>
    </font>
    <font>
      <sz val="9"/>
      <name val="Arial"/>
      <family val="2"/>
    </font>
    <font>
      <sz val="9"/>
      <color indexed="8"/>
      <name val="Arial"/>
      <family val="2"/>
    </font>
    <font>
      <b/>
      <sz val="10"/>
      <name val="Arial"/>
      <family val="2"/>
    </font>
    <font>
      <b/>
      <u/>
      <sz val="10"/>
      <name val="Arial"/>
      <family val="2"/>
    </font>
    <font>
      <i/>
      <sz val="10"/>
      <name val="Arial"/>
      <family val="2"/>
    </font>
    <font>
      <sz val="10"/>
      <name val="Arial"/>
      <family val="2"/>
    </font>
    <font>
      <b/>
      <sz val="10"/>
      <color indexed="8"/>
      <name val="Arial"/>
      <family val="2"/>
    </font>
    <font>
      <b/>
      <sz val="9"/>
      <name val="Arial"/>
      <family val="2"/>
    </font>
    <font>
      <sz val="10"/>
      <name val="Arial"/>
      <family val="2"/>
      <charset val="186"/>
    </font>
    <font>
      <sz val="14"/>
      <color indexed="10"/>
      <name val="Arial"/>
      <family val="2"/>
      <charset val="186"/>
    </font>
    <font>
      <sz val="10"/>
      <name val="Calibri"/>
      <family val="2"/>
      <charset val="186"/>
    </font>
    <font>
      <b/>
      <sz val="10"/>
      <color indexed="8"/>
      <name val="Calibri"/>
      <family val="2"/>
      <charset val="186"/>
    </font>
    <font>
      <b/>
      <sz val="10"/>
      <name val="Arial"/>
      <family val="2"/>
      <charset val="186"/>
    </font>
    <font>
      <sz val="10"/>
      <name val="Arial"/>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18"/>
      <name val="Calibri"/>
      <family val="2"/>
    </font>
    <font>
      <b/>
      <sz val="11"/>
      <color indexed="8"/>
      <name val="Calibri"/>
      <family val="2"/>
    </font>
    <font>
      <sz val="11"/>
      <color rgb="FF3F3F76"/>
      <name val="Calibri"/>
      <family val="2"/>
      <charset val="186"/>
      <scheme val="minor"/>
    </font>
    <font>
      <sz val="9"/>
      <color theme="1"/>
      <name val="Arial"/>
      <family val="2"/>
    </font>
    <font>
      <sz val="9"/>
      <color indexed="81"/>
      <name val="Tahoma"/>
      <charset val="1"/>
    </font>
    <font>
      <b/>
      <sz val="9"/>
      <color indexed="81"/>
      <name val="Tahoma"/>
      <charset val="1"/>
    </font>
    <font>
      <b/>
      <sz val="11"/>
      <name val="Calibri"/>
      <family val="2"/>
      <charset val="186"/>
    </font>
    <font>
      <b/>
      <u/>
      <sz val="10"/>
      <name val="Arial"/>
      <family val="2"/>
      <charset val="186"/>
    </font>
  </fonts>
  <fills count="16">
    <fill>
      <patternFill patternType="none"/>
    </fill>
    <fill>
      <patternFill patternType="gray125"/>
    </fill>
    <fill>
      <patternFill patternType="solid">
        <fgColor indexed="22"/>
      </patternFill>
    </fill>
    <fill>
      <patternFill patternType="solid">
        <fgColor indexed="9"/>
      </patternFill>
    </fill>
    <fill>
      <patternFill patternType="solid">
        <fgColor indexed="11"/>
      </patternFill>
    </fill>
    <fill>
      <patternFill patternType="solid">
        <fgColor indexed="13"/>
      </patternFill>
    </fill>
    <fill>
      <patternFill patternType="solid">
        <fgColor indexed="21"/>
      </patternFill>
    </fill>
    <fill>
      <patternFill patternType="solid">
        <fgColor indexed="20"/>
      </patternFill>
    </fill>
    <fill>
      <patternFill patternType="solid">
        <fgColor indexed="15"/>
      </patternFill>
    </fill>
    <fill>
      <patternFill patternType="solid">
        <fgColor indexed="18"/>
      </patternFill>
    </fill>
    <fill>
      <patternFill patternType="solid">
        <fgColor indexed="10"/>
      </patternFill>
    </fill>
    <fill>
      <patternFill patternType="solid">
        <fgColor indexed="23"/>
      </patternFill>
    </fill>
    <fill>
      <patternFill patternType="solid">
        <fgColor indexed="22"/>
        <bgColor indexed="64"/>
      </patternFill>
    </fill>
    <fill>
      <patternFill patternType="solid">
        <fgColor rgb="FFFFCC99"/>
      </patternFill>
    </fill>
    <fill>
      <patternFill patternType="solid">
        <fgColor theme="0"/>
        <bgColor indexed="64"/>
      </patternFill>
    </fill>
    <fill>
      <patternFill patternType="solid">
        <fgColor theme="0" tint="-0.249977111117893"/>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right/>
      <top/>
      <bottom style="thick">
        <color indexed="18"/>
      </bottom>
      <diagonal/>
    </border>
    <border>
      <left/>
      <right/>
      <top/>
      <bottom style="thick">
        <color indexed="22"/>
      </bottom>
      <diagonal/>
    </border>
    <border>
      <left/>
      <right/>
      <top/>
      <bottom style="medium">
        <color indexed="21"/>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106">
    <xf numFmtId="0" fontId="0" fillId="0" borderId="0"/>
    <xf numFmtId="0" fontId="2" fillId="2" borderId="0" applyNumberFormat="0" applyBorder="0" applyAlignment="0" applyProtection="0"/>
    <xf numFmtId="0" fontId="2" fillId="2" borderId="0" applyNumberFormat="0" applyBorder="0" applyAlignment="0" applyProtection="0"/>
    <xf numFmtId="0" fontId="31"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31"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31"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31"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31"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31"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31"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31" fillId="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31" fillId="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31"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31" fillId="2"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31"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2" fillId="6"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2" fillId="2"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2" fillId="4"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2"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2" fillId="8"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2" fillId="5"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2"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2" fillId="10"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2"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2"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2"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2" fillId="10"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33" fillId="2" borderId="0" applyNumberFormat="0" applyBorder="0" applyAlignment="0" applyProtection="0"/>
    <xf numFmtId="0" fontId="5" fillId="11" borderId="2" applyNumberFormat="0" applyAlignment="0" applyProtection="0"/>
    <xf numFmtId="0" fontId="5" fillId="11" borderId="2" applyNumberFormat="0" applyAlignment="0" applyProtection="0"/>
    <xf numFmtId="0" fontId="34" fillId="11" borderId="2"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5" fillId="0" borderId="0" applyNumberFormat="0" applyFill="0" applyBorder="0" applyAlignment="0" applyProtection="0"/>
    <xf numFmtId="0" fontId="7" fillId="2" borderId="0" applyNumberFormat="0" applyBorder="0" applyAlignment="0" applyProtection="0"/>
    <xf numFmtId="0" fontId="7" fillId="2" borderId="0" applyNumberFormat="0" applyBorder="0" applyAlignment="0" applyProtection="0"/>
    <xf numFmtId="0" fontId="36" fillId="2" borderId="0" applyNumberFormat="0" applyBorder="0" applyAlignment="0" applyProtection="0"/>
    <xf numFmtId="0" fontId="8" fillId="0" borderId="3" applyNumberFormat="0" applyFill="0" applyAlignment="0" applyProtection="0"/>
    <xf numFmtId="0" fontId="8" fillId="0" borderId="3" applyNumberFormat="0" applyFill="0" applyAlignment="0" applyProtection="0"/>
    <xf numFmtId="0" fontId="37" fillId="0" borderId="3"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38" fillId="0" borderId="4"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39" fillId="0" borderId="5"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39" fillId="0" borderId="0" applyNumberFormat="0" applyFill="0" applyBorder="0" applyAlignment="0" applyProtection="0"/>
    <xf numFmtId="0" fontId="11" fillId="2" borderId="1" applyNumberFormat="0" applyAlignment="0" applyProtection="0"/>
    <xf numFmtId="0" fontId="40" fillId="2" borderId="1" applyNumberFormat="0" applyAlignment="0" applyProtection="0"/>
    <xf numFmtId="0" fontId="22" fillId="0" borderId="0"/>
    <xf numFmtId="0" fontId="30" fillId="0" borderId="0"/>
    <xf numFmtId="0" fontId="12" fillId="2" borderId="6" applyNumberFormat="0" applyAlignment="0" applyProtection="0"/>
    <xf numFmtId="0" fontId="12" fillId="2" borderId="6" applyNumberFormat="0" applyAlignment="0" applyProtection="0"/>
    <xf numFmtId="0" fontId="41" fillId="2" borderId="6" applyNumberFormat="0" applyAlignment="0" applyProtection="0"/>
    <xf numFmtId="9" fontId="1" fillId="0" borderId="0" applyFont="0" applyFill="0" applyBorder="0" applyAlignment="0" applyProtection="0"/>
    <xf numFmtId="0" fontId="42" fillId="13" borderId="42" applyNumberFormat="0" applyAlignment="0" applyProtection="0"/>
  </cellStyleXfs>
  <cellXfs count="170">
    <xf numFmtId="0" fontId="0" fillId="0" borderId="0" xfId="0"/>
    <xf numFmtId="0" fontId="13" fillId="0" borderId="0" xfId="0" applyFont="1"/>
    <xf numFmtId="0" fontId="15" fillId="0" borderId="0" xfId="0" applyFont="1"/>
    <xf numFmtId="0" fontId="0" fillId="0" borderId="0" xfId="0" applyAlignment="1">
      <alignment horizontal="left" wrapText="1"/>
    </xf>
    <xf numFmtId="0" fontId="20" fillId="0" borderId="0" xfId="0" applyFont="1"/>
    <xf numFmtId="0" fontId="0" fillId="0" borderId="7" xfId="0" applyBorder="1"/>
    <xf numFmtId="0" fontId="19" fillId="0" borderId="8" xfId="0" applyFont="1" applyBorder="1"/>
    <xf numFmtId="0" fontId="0" fillId="0" borderId="9" xfId="0" applyBorder="1"/>
    <xf numFmtId="0" fontId="0" fillId="12" borderId="10" xfId="0" applyFill="1" applyBorder="1"/>
    <xf numFmtId="0" fontId="0" fillId="0" borderId="9" xfId="0" applyBorder="1" applyAlignment="1">
      <alignment vertical="center"/>
    </xf>
    <xf numFmtId="0" fontId="21" fillId="0" borderId="9" xfId="0" applyFont="1" applyBorder="1"/>
    <xf numFmtId="0" fontId="21" fillId="0" borderId="10" xfId="0" applyFont="1" applyBorder="1" applyAlignment="1">
      <alignment horizontal="center"/>
    </xf>
    <xf numFmtId="0" fontId="18" fillId="0" borderId="0" xfId="0" applyFont="1" applyAlignment="1">
      <alignment horizontal="center"/>
    </xf>
    <xf numFmtId="0" fontId="18" fillId="0" borderId="0" xfId="0" applyFont="1"/>
    <xf numFmtId="0" fontId="18" fillId="0" borderId="0" xfId="0" applyFont="1" applyAlignment="1">
      <alignment horizontal="right" wrapText="1"/>
    </xf>
    <xf numFmtId="0" fontId="18" fillId="0" borderId="0" xfId="0" applyFont="1" applyAlignment="1">
      <alignment horizontal="right"/>
    </xf>
    <xf numFmtId="0" fontId="18" fillId="0" borderId="0" xfId="0" applyFont="1" applyAlignment="1">
      <alignment wrapText="1"/>
    </xf>
    <xf numFmtId="17" fontId="17" fillId="0" borderId="0" xfId="0" applyNumberFormat="1" applyFont="1" applyAlignment="1">
      <alignment horizontal="center"/>
    </xf>
    <xf numFmtId="3" fontId="18" fillId="0" borderId="0" xfId="0" applyNumberFormat="1" applyFont="1" applyAlignment="1">
      <alignment horizontal="right"/>
    </xf>
    <xf numFmtId="16" fontId="18" fillId="0" borderId="0" xfId="0" applyNumberFormat="1" applyFont="1" applyAlignment="1">
      <alignment horizontal="right" wrapText="1"/>
    </xf>
    <xf numFmtId="0" fontId="22" fillId="12" borderId="10" xfId="0" applyFont="1" applyFill="1" applyBorder="1"/>
    <xf numFmtId="0" fontId="0" fillId="12" borderId="12" xfId="0" applyFill="1" applyBorder="1" applyAlignment="1">
      <alignment horizontal="left"/>
    </xf>
    <xf numFmtId="0" fontId="0" fillId="12" borderId="13" xfId="0" applyFill="1" applyBorder="1" applyAlignment="1">
      <alignment horizontal="left"/>
    </xf>
    <xf numFmtId="0" fontId="0" fillId="12" borderId="14" xfId="0" applyFill="1" applyBorder="1" applyAlignment="1">
      <alignment horizontal="left"/>
    </xf>
    <xf numFmtId="0" fontId="18" fillId="0" borderId="9" xfId="0" applyFont="1" applyBorder="1" applyAlignment="1">
      <alignment horizontal="center"/>
    </xf>
    <xf numFmtId="0" fontId="18" fillId="0" borderId="15" xfId="0" applyFont="1" applyBorder="1" applyAlignment="1">
      <alignment horizontal="center"/>
    </xf>
    <xf numFmtId="0" fontId="16" fillId="0" borderId="7" xfId="0" applyFont="1" applyBorder="1" applyAlignment="1">
      <alignment horizontal="center" vertical="center" wrapText="1"/>
    </xf>
    <xf numFmtId="0" fontId="16" fillId="0" borderId="0" xfId="0" applyFont="1" applyAlignment="1">
      <alignment horizontal="left" vertical="center" wrapText="1"/>
    </xf>
    <xf numFmtId="0" fontId="17" fillId="0" borderId="0" xfId="0" applyFont="1"/>
    <xf numFmtId="0" fontId="18" fillId="0" borderId="0" xfId="0" applyFont="1" applyAlignment="1">
      <alignment horizontal="justify" wrapText="1"/>
    </xf>
    <xf numFmtId="0" fontId="26" fillId="0" borderId="0" xfId="0" applyFont="1"/>
    <xf numFmtId="164" fontId="0" fillId="0" borderId="0" xfId="0" applyNumberFormat="1" applyAlignment="1">
      <alignment horizontal="left"/>
    </xf>
    <xf numFmtId="0" fontId="25" fillId="0" borderId="0" xfId="0" applyFont="1"/>
    <xf numFmtId="0" fontId="25" fillId="0" borderId="9" xfId="0" applyFont="1" applyBorder="1"/>
    <xf numFmtId="0" fontId="21" fillId="0" borderId="10" xfId="0" applyFont="1" applyBorder="1" applyAlignment="1">
      <alignment horizontal="center" wrapText="1"/>
    </xf>
    <xf numFmtId="0" fontId="21" fillId="0" borderId="9" xfId="0" applyFont="1" applyBorder="1" applyAlignment="1">
      <alignment vertical="center"/>
    </xf>
    <xf numFmtId="0" fontId="25" fillId="0" borderId="16" xfId="0" applyFont="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1" fillId="12" borderId="20" xfId="0" applyFont="1" applyFill="1" applyBorder="1"/>
    <xf numFmtId="3" fontId="12" fillId="0" borderId="11" xfId="0" applyNumberFormat="1" applyFont="1" applyBorder="1"/>
    <xf numFmtId="9" fontId="21" fillId="0" borderId="20" xfId="0" applyNumberFormat="1" applyFont="1" applyBorder="1" applyAlignment="1">
      <alignment horizontal="center"/>
    </xf>
    <xf numFmtId="0" fontId="23" fillId="0" borderId="21" xfId="0" applyFont="1" applyBorder="1" applyAlignment="1">
      <alignment wrapText="1"/>
    </xf>
    <xf numFmtId="4" fontId="22" fillId="12" borderId="22" xfId="0" applyNumberFormat="1" applyFont="1" applyFill="1" applyBorder="1"/>
    <xf numFmtId="0" fontId="22" fillId="0" borderId="7" xfId="0" applyFont="1" applyBorder="1"/>
    <xf numFmtId="10" fontId="0" fillId="0" borderId="0" xfId="0" applyNumberFormat="1"/>
    <xf numFmtId="10" fontId="0" fillId="0" borderId="0" xfId="104" applyNumberFormat="1" applyFont="1"/>
    <xf numFmtId="9" fontId="0" fillId="0" borderId="0" xfId="104" applyFont="1"/>
    <xf numFmtId="0" fontId="19" fillId="0" borderId="0" xfId="0" applyFont="1"/>
    <xf numFmtId="10" fontId="19" fillId="0" borderId="0" xfId="104" applyNumberFormat="1" applyFont="1"/>
    <xf numFmtId="9" fontId="19" fillId="0" borderId="0" xfId="104" applyFont="1"/>
    <xf numFmtId="0" fontId="22" fillId="0" borderId="8" xfId="0" applyFont="1" applyBorder="1" applyAlignment="1">
      <alignment horizontal="center" vertical="center"/>
    </xf>
    <xf numFmtId="0" fontId="21" fillId="12" borderId="10" xfId="0" applyFont="1" applyFill="1" applyBorder="1" applyAlignment="1">
      <alignment horizontal="center" vertical="center"/>
    </xf>
    <xf numFmtId="3" fontId="0" fillId="14" borderId="10" xfId="0" applyNumberFormat="1" applyFill="1" applyBorder="1" applyAlignment="1">
      <alignment horizontal="center"/>
    </xf>
    <xf numFmtId="9" fontId="21" fillId="0" borderId="10" xfId="0" applyNumberFormat="1" applyFont="1" applyBorder="1" applyAlignment="1">
      <alignment horizontal="center"/>
    </xf>
    <xf numFmtId="3" fontId="12" fillId="0" borderId="10" xfId="0" applyNumberFormat="1" applyFont="1" applyBorder="1" applyAlignment="1">
      <alignment horizontal="center"/>
    </xf>
    <xf numFmtId="0" fontId="0" fillId="12" borderId="11" xfId="0" applyFill="1" applyBorder="1" applyAlignment="1">
      <alignment horizontal="center"/>
    </xf>
    <xf numFmtId="164" fontId="25" fillId="0" borderId="0" xfId="0" applyNumberFormat="1" applyFont="1" applyAlignment="1">
      <alignment horizontal="left"/>
    </xf>
    <xf numFmtId="0" fontId="25" fillId="0" borderId="9" xfId="0" applyFont="1" applyBorder="1" applyAlignment="1">
      <alignment vertical="center"/>
    </xf>
    <xf numFmtId="0" fontId="21" fillId="0" borderId="19" xfId="0" applyFont="1" applyBorder="1" applyAlignment="1">
      <alignment vertical="center"/>
    </xf>
    <xf numFmtId="0" fontId="21" fillId="12" borderId="20" xfId="0" applyFont="1" applyFill="1" applyBorder="1" applyAlignment="1">
      <alignment vertical="center"/>
    </xf>
    <xf numFmtId="9" fontId="21" fillId="0" borderId="20" xfId="0" applyNumberFormat="1" applyFont="1" applyBorder="1" applyAlignment="1">
      <alignment horizontal="center" vertical="center"/>
    </xf>
    <xf numFmtId="0" fontId="21" fillId="0" borderId="15" xfId="0" applyFont="1" applyBorder="1" applyAlignment="1">
      <alignment vertical="center"/>
    </xf>
    <xf numFmtId="0" fontId="21" fillId="12" borderId="11" xfId="0" applyFont="1" applyFill="1" applyBorder="1" applyAlignment="1">
      <alignment vertical="center"/>
    </xf>
    <xf numFmtId="9" fontId="21" fillId="0" borderId="11" xfId="0" applyNumberFormat="1" applyFont="1" applyBorder="1" applyAlignment="1">
      <alignment horizontal="center" vertical="center"/>
    </xf>
    <xf numFmtId="49" fontId="0" fillId="15" borderId="31" xfId="0" applyNumberFormat="1" applyFill="1" applyBorder="1" applyAlignment="1">
      <alignment vertical="center" wrapText="1"/>
    </xf>
    <xf numFmtId="49" fontId="0" fillId="15" borderId="32" xfId="0" applyNumberFormat="1" applyFill="1" applyBorder="1" applyAlignment="1">
      <alignment vertical="center" wrapText="1"/>
    </xf>
    <xf numFmtId="49" fontId="0" fillId="15" borderId="33" xfId="0" applyNumberFormat="1" applyFill="1" applyBorder="1" applyAlignment="1">
      <alignment vertical="center" wrapText="1"/>
    </xf>
    <xf numFmtId="0" fontId="0" fillId="0" borderId="9" xfId="0" applyBorder="1" applyAlignment="1">
      <alignment vertical="center" wrapText="1"/>
    </xf>
    <xf numFmtId="0" fontId="25" fillId="0" borderId="9" xfId="0" applyFont="1" applyBorder="1" applyAlignment="1">
      <alignment vertical="center" wrapText="1"/>
    </xf>
    <xf numFmtId="0" fontId="12" fillId="0" borderId="15" xfId="0" applyFont="1" applyBorder="1" applyAlignment="1">
      <alignment vertical="center" wrapText="1"/>
    </xf>
    <xf numFmtId="0" fontId="29" fillId="0" borderId="9" xfId="0" applyFont="1" applyBorder="1" applyAlignment="1">
      <alignment vertical="center" wrapText="1"/>
    </xf>
    <xf numFmtId="0" fontId="0" fillId="0" borderId="0" xfId="0" applyAlignment="1">
      <alignment horizontal="center"/>
    </xf>
    <xf numFmtId="0" fontId="22" fillId="0" borderId="0" xfId="0" applyFont="1" applyAlignment="1">
      <alignment horizontal="center"/>
    </xf>
    <xf numFmtId="0" fontId="25" fillId="0" borderId="39" xfId="0" applyFont="1" applyBorder="1" applyAlignment="1">
      <alignment horizontal="left" vertical="center" wrapText="1"/>
    </xf>
    <xf numFmtId="0" fontId="25" fillId="0" borderId="40" xfId="0" applyFont="1" applyBorder="1" applyAlignment="1">
      <alignment horizontal="left" vertical="center" wrapText="1"/>
    </xf>
    <xf numFmtId="0" fontId="25" fillId="0" borderId="41" xfId="0" applyFont="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5" fillId="0" borderId="16" xfId="0" applyFont="1" applyBorder="1" applyAlignment="1">
      <alignment horizontal="left" vertical="center" wrapText="1"/>
    </xf>
    <xf numFmtId="0" fontId="19" fillId="0" borderId="34" xfId="0" applyFont="1" applyBorder="1" applyAlignment="1">
      <alignment horizontal="left"/>
    </xf>
    <xf numFmtId="0" fontId="19" fillId="0" borderId="35" xfId="0" applyFont="1" applyBorder="1" applyAlignment="1">
      <alignment horizontal="left"/>
    </xf>
    <xf numFmtId="0" fontId="19" fillId="0" borderId="36" xfId="0" applyFont="1" applyBorder="1" applyAlignment="1">
      <alignment horizontal="left"/>
    </xf>
    <xf numFmtId="0" fontId="17" fillId="0" borderId="11" xfId="0" applyFont="1" applyBorder="1" applyAlignment="1">
      <alignment horizontal="left"/>
    </xf>
    <xf numFmtId="0" fontId="17" fillId="0" borderId="43" xfId="0" applyFont="1" applyBorder="1" applyAlignment="1">
      <alignment horizontal="left"/>
    </xf>
    <xf numFmtId="0" fontId="22" fillId="0" borderId="16" xfId="0" applyFont="1" applyBorder="1" applyAlignment="1">
      <alignment horizontal="left" vertical="center" wrapText="1"/>
    </xf>
    <xf numFmtId="0" fontId="25" fillId="14" borderId="16" xfId="0" applyFont="1" applyFill="1" applyBorder="1" applyAlignment="1">
      <alignment horizontal="left" vertical="center" wrapText="1"/>
    </xf>
    <xf numFmtId="0" fontId="0" fillId="14" borderId="17" xfId="0" applyFill="1" applyBorder="1" applyAlignment="1">
      <alignment horizontal="left" vertical="center" wrapText="1"/>
    </xf>
    <xf numFmtId="0" fontId="0" fillId="14" borderId="18" xfId="0" applyFill="1" applyBorder="1" applyAlignment="1">
      <alignment horizontal="left" vertical="center" wrapText="1"/>
    </xf>
    <xf numFmtId="0" fontId="22" fillId="12" borderId="23" xfId="0" applyFont="1" applyFill="1" applyBorder="1" applyAlignment="1">
      <alignment horizontal="left" vertical="top" wrapText="1"/>
    </xf>
    <xf numFmtId="0" fontId="0" fillId="12" borderId="0" xfId="0" applyFill="1" applyAlignment="1">
      <alignment horizontal="left" vertical="top"/>
    </xf>
    <xf numFmtId="0" fontId="0" fillId="12" borderId="24" xfId="0" applyFill="1" applyBorder="1" applyAlignment="1">
      <alignment horizontal="left" vertical="top"/>
    </xf>
    <xf numFmtId="0" fontId="0" fillId="12" borderId="25" xfId="0" applyFill="1" applyBorder="1" applyAlignment="1">
      <alignment horizontal="left" vertical="top"/>
    </xf>
    <xf numFmtId="0" fontId="0" fillId="12" borderId="26" xfId="0" applyFill="1" applyBorder="1" applyAlignment="1">
      <alignment horizontal="left" vertical="top"/>
    </xf>
    <xf numFmtId="0" fontId="0" fillId="12" borderId="27" xfId="0" applyFill="1" applyBorder="1" applyAlignment="1">
      <alignment horizontal="left" vertical="top"/>
    </xf>
    <xf numFmtId="0" fontId="25" fillId="0" borderId="12" xfId="0" applyFont="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5" fillId="0" borderId="28" xfId="0" applyFont="1"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0" fontId="0" fillId="0" borderId="25" xfId="0" applyBorder="1" applyAlignment="1">
      <alignment horizontal="left" wrapText="1"/>
    </xf>
    <xf numFmtId="0" fontId="0" fillId="0" borderId="26" xfId="0" applyBorder="1" applyAlignment="1">
      <alignment horizontal="left" wrapText="1"/>
    </xf>
    <xf numFmtId="0" fontId="0" fillId="0" borderId="27" xfId="0" applyBorder="1" applyAlignment="1">
      <alignment horizontal="left" wrapText="1"/>
    </xf>
    <xf numFmtId="0" fontId="25" fillId="0" borderId="0" xfId="0" applyFont="1" applyAlignment="1">
      <alignment horizontal="left" wrapText="1"/>
    </xf>
    <xf numFmtId="0" fontId="0" fillId="0" borderId="0" xfId="0" applyAlignment="1">
      <alignment horizontal="left" wrapText="1"/>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25" fillId="0" borderId="25" xfId="0" applyFont="1" applyBorder="1" applyAlignment="1">
      <alignment horizontal="left" vertical="center" wrapText="1"/>
    </xf>
    <xf numFmtId="0" fontId="25" fillId="0" borderId="26" xfId="0" applyFont="1" applyBorder="1" applyAlignment="1">
      <alignment horizontal="left" vertical="center" wrapText="1"/>
    </xf>
    <xf numFmtId="0" fontId="25" fillId="0" borderId="27" xfId="0" applyFont="1" applyBorder="1" applyAlignment="1">
      <alignment horizontal="left" vertical="center" wrapText="1"/>
    </xf>
    <xf numFmtId="0" fontId="25" fillId="0" borderId="23" xfId="0" applyFont="1" applyBorder="1" applyAlignment="1">
      <alignment horizontal="left" vertical="center" wrapText="1"/>
    </xf>
    <xf numFmtId="0" fontId="25" fillId="0" borderId="0" xfId="0" applyFont="1" applyAlignment="1">
      <alignment horizontal="left" vertical="center" wrapText="1"/>
    </xf>
    <xf numFmtId="0" fontId="25" fillId="0" borderId="24" xfId="0" applyFont="1" applyBorder="1" applyAlignment="1">
      <alignment horizontal="left" vertical="center" wrapText="1"/>
    </xf>
    <xf numFmtId="0" fontId="25" fillId="15" borderId="16" xfId="0" applyFont="1" applyFill="1" applyBorder="1" applyAlignment="1">
      <alignment horizontal="center" vertical="center" wrapText="1"/>
    </xf>
    <xf numFmtId="0" fontId="25" fillId="15" borderId="17" xfId="0" applyFont="1" applyFill="1" applyBorder="1" applyAlignment="1">
      <alignment horizontal="center" vertical="center" wrapText="1"/>
    </xf>
    <xf numFmtId="0" fontId="25" fillId="15" borderId="44" xfId="0" applyFont="1" applyFill="1" applyBorder="1" applyAlignment="1">
      <alignment horizontal="center" vertical="center" wrapText="1"/>
    </xf>
    <xf numFmtId="0" fontId="0" fillId="0" borderId="12" xfId="0" applyBorder="1" applyAlignment="1">
      <alignment horizontal="left" vertical="center" wrapText="1"/>
    </xf>
    <xf numFmtId="0" fontId="0" fillId="0" borderId="23" xfId="0" applyBorder="1" applyAlignment="1">
      <alignment horizontal="left" vertical="center" wrapText="1"/>
    </xf>
    <xf numFmtId="0" fontId="0" fillId="0" borderId="0" xfId="0" applyAlignment="1">
      <alignment horizontal="left" vertical="center" wrapText="1"/>
    </xf>
    <xf numFmtId="0" fontId="0" fillId="0" borderId="24" xfId="0" applyBorder="1" applyAlignment="1">
      <alignment horizontal="left" vertical="center" wrapText="1"/>
    </xf>
    <xf numFmtId="0" fontId="15" fillId="0" borderId="0" xfId="0" applyFont="1" applyAlignment="1">
      <alignment vertical="center" wrapText="1"/>
    </xf>
    <xf numFmtId="0" fontId="0" fillId="0" borderId="0" xfId="0" applyAlignment="1">
      <alignment vertical="center" wrapText="1"/>
    </xf>
    <xf numFmtId="0" fontId="17" fillId="0" borderId="10" xfId="100" applyFont="1" applyBorder="1" applyAlignment="1">
      <alignment horizontal="left"/>
    </xf>
    <xf numFmtId="0" fontId="17" fillId="0" borderId="37" xfId="100" applyFont="1" applyBorder="1" applyAlignment="1">
      <alignment horizontal="left"/>
    </xf>
    <xf numFmtId="0" fontId="0" fillId="12" borderId="12" xfId="0" applyFill="1" applyBorder="1" applyAlignment="1">
      <alignment horizontal="left"/>
    </xf>
    <xf numFmtId="0" fontId="0" fillId="12" borderId="13" xfId="0" applyFill="1" applyBorder="1" applyAlignment="1">
      <alignment horizontal="left"/>
    </xf>
    <xf numFmtId="0" fontId="0" fillId="12" borderId="14" xfId="0" applyFill="1" applyBorder="1" applyAlignment="1">
      <alignment horizontal="left"/>
    </xf>
    <xf numFmtId="0" fontId="0" fillId="12" borderId="23" xfId="0" applyFill="1" applyBorder="1" applyAlignment="1">
      <alignment horizontal="left"/>
    </xf>
    <xf numFmtId="0" fontId="0" fillId="12" borderId="0" xfId="0" applyFill="1" applyAlignment="1">
      <alignment horizontal="left"/>
    </xf>
    <xf numFmtId="0" fontId="0" fillId="12" borderId="24" xfId="0" applyFill="1" applyBorder="1" applyAlignment="1">
      <alignment horizontal="left"/>
    </xf>
    <xf numFmtId="0" fontId="0" fillId="12" borderId="16" xfId="0" applyFill="1" applyBorder="1" applyAlignment="1">
      <alignment horizontal="center"/>
    </xf>
    <xf numFmtId="0" fontId="0" fillId="12" borderId="17" xfId="0" applyFill="1" applyBorder="1" applyAlignment="1">
      <alignment horizontal="center"/>
    </xf>
    <xf numFmtId="0" fontId="0" fillId="12" borderId="18" xfId="0" applyFill="1" applyBorder="1" applyAlignment="1">
      <alignment horizontal="center"/>
    </xf>
    <xf numFmtId="0" fontId="0" fillId="12" borderId="16" xfId="0" applyFill="1" applyBorder="1" applyAlignment="1">
      <alignment horizontal="left"/>
    </xf>
    <xf numFmtId="0" fontId="0" fillId="12" borderId="17" xfId="0" applyFill="1" applyBorder="1" applyAlignment="1">
      <alignment horizontal="left"/>
    </xf>
    <xf numFmtId="0" fontId="0" fillId="12" borderId="18" xfId="0" applyFill="1" applyBorder="1" applyAlignment="1">
      <alignment horizontal="left"/>
    </xf>
    <xf numFmtId="0" fontId="17" fillId="0" borderId="10" xfId="0" applyFont="1" applyBorder="1" applyAlignment="1">
      <alignment horizontal="left"/>
    </xf>
    <xf numFmtId="0" fontId="17" fillId="0" borderId="37" xfId="0" applyFont="1" applyBorder="1" applyAlignment="1">
      <alignment horizontal="left"/>
    </xf>
    <xf numFmtId="0" fontId="43" fillId="0" borderId="10" xfId="0" applyFont="1" applyBorder="1" applyAlignment="1">
      <alignment horizontal="left"/>
    </xf>
    <xf numFmtId="0" fontId="43" fillId="0" borderId="37" xfId="0" applyFont="1" applyBorder="1" applyAlignment="1">
      <alignment horizontal="left"/>
    </xf>
    <xf numFmtId="0" fontId="24" fillId="0" borderId="8" xfId="0" applyFont="1" applyBorder="1" applyAlignment="1">
      <alignment horizontal="left" vertical="center"/>
    </xf>
    <xf numFmtId="0" fontId="24" fillId="0" borderId="38" xfId="0" applyFont="1" applyBorder="1" applyAlignment="1">
      <alignment horizontal="left" vertical="center"/>
    </xf>
    <xf numFmtId="3" fontId="22" fillId="0" borderId="10" xfId="0" applyNumberFormat="1" applyFont="1" applyBorder="1" applyAlignment="1">
      <alignment horizontal="center"/>
    </xf>
    <xf numFmtId="49" fontId="22" fillId="12" borderId="10" xfId="0" applyNumberFormat="1" applyFont="1" applyFill="1" applyBorder="1" applyAlignment="1">
      <alignment horizontal="center"/>
    </xf>
    <xf numFmtId="166" fontId="22" fillId="0" borderId="10" xfId="0" applyNumberFormat="1" applyFont="1" applyBorder="1" applyAlignment="1">
      <alignment horizontal="center"/>
    </xf>
    <xf numFmtId="0" fontId="22" fillId="0" borderId="10" xfId="0" applyFont="1" applyBorder="1" applyAlignment="1">
      <alignment horizontal="center" vertical="center" wrapText="1"/>
    </xf>
    <xf numFmtId="3" fontId="19" fillId="0" borderId="22" xfId="0" applyNumberFormat="1" applyFont="1" applyBorder="1" applyAlignment="1">
      <alignment horizontal="center"/>
    </xf>
    <xf numFmtId="3" fontId="22" fillId="0" borderId="8" xfId="0" applyNumberFormat="1" applyFont="1" applyBorder="1" applyAlignment="1">
      <alignment horizontal="center" vertical="center"/>
    </xf>
    <xf numFmtId="3" fontId="21" fillId="0" borderId="10" xfId="0" applyNumberFormat="1" applyFont="1" applyBorder="1" applyAlignment="1">
      <alignment horizontal="center"/>
    </xf>
    <xf numFmtId="0" fontId="22" fillId="12" borderId="10" xfId="0" applyFont="1" applyFill="1" applyBorder="1" applyAlignment="1">
      <alignment horizontal="center" vertical="center" wrapText="1"/>
    </xf>
    <xf numFmtId="9" fontId="22" fillId="0" borderId="10" xfId="0" applyNumberFormat="1" applyFont="1" applyBorder="1" applyAlignment="1">
      <alignment horizontal="center" wrapText="1"/>
    </xf>
    <xf numFmtId="9" fontId="22" fillId="0" borderId="10" xfId="0" applyNumberFormat="1" applyFont="1" applyBorder="1" applyAlignment="1">
      <alignment horizontal="center" vertical="center" wrapText="1"/>
    </xf>
    <xf numFmtId="3" fontId="22" fillId="0" borderId="10" xfId="0" applyNumberFormat="1" applyFont="1" applyBorder="1" applyAlignment="1">
      <alignment horizontal="center" vertical="center"/>
    </xf>
    <xf numFmtId="49" fontId="22" fillId="0" borderId="10" xfId="0" applyNumberFormat="1" applyFont="1" applyBorder="1" applyAlignment="1">
      <alignment horizontal="center" vertical="center" wrapText="1"/>
    </xf>
    <xf numFmtId="49" fontId="22" fillId="0" borderId="10" xfId="0" applyNumberFormat="1" applyFont="1" applyBorder="1" applyAlignment="1">
      <alignment horizontal="center" wrapText="1"/>
    </xf>
    <xf numFmtId="0" fontId="19" fillId="12" borderId="10" xfId="0" applyFont="1" applyFill="1" applyBorder="1"/>
    <xf numFmtId="3" fontId="19" fillId="0" borderId="10" xfId="0" applyNumberFormat="1" applyFont="1" applyBorder="1" applyAlignment="1">
      <alignment horizontal="center"/>
    </xf>
    <xf numFmtId="9" fontId="22" fillId="0" borderId="10" xfId="0" applyNumberFormat="1" applyFont="1" applyBorder="1" applyAlignment="1">
      <alignment horizontal="center"/>
    </xf>
    <xf numFmtId="2" fontId="22" fillId="0" borderId="10" xfId="0" applyNumberFormat="1" applyFont="1" applyBorder="1" applyAlignment="1">
      <alignment horizontal="center"/>
    </xf>
    <xf numFmtId="0" fontId="22" fillId="0" borderId="0" xfId="0" applyFont="1"/>
    <xf numFmtId="164" fontId="25" fillId="0" borderId="0" xfId="0" applyNumberFormat="1" applyFont="1"/>
    <xf numFmtId="0" fontId="46" fillId="0" borderId="0" xfId="0" applyFont="1"/>
    <xf numFmtId="0" fontId="22" fillId="0" borderId="0" xfId="0" applyFont="1" applyAlignment="1">
      <alignment horizontal="left"/>
    </xf>
    <xf numFmtId="165" fontId="22" fillId="0" borderId="0" xfId="0" applyNumberFormat="1" applyFont="1"/>
    <xf numFmtId="0" fontId="47" fillId="0" borderId="0" xfId="0" applyFont="1"/>
  </cellXfs>
  <cellStyles count="106">
    <cellStyle name="20% - Accent1" xfId="1" xr:uid="{B9F532D6-FD4F-4E0D-979B-3D1DB9018670}"/>
    <cellStyle name="20% - Accent1 2" xfId="2" xr:uid="{ED3E78BB-56AC-4F1A-A2B1-C96B67DBA1E3}"/>
    <cellStyle name="20% - Accent1 3" xfId="3" xr:uid="{2C5ECD2B-1548-4639-990A-4E6456ED3AF7}"/>
    <cellStyle name="20% - Accent2" xfId="4" xr:uid="{616CC15F-CC81-4CF6-A240-B951677649F0}"/>
    <cellStyle name="20% - Accent2 2" xfId="5" xr:uid="{15C83FFF-4061-41F1-A65E-D0A8BD69A1CE}"/>
    <cellStyle name="20% - Accent2 3" xfId="6" xr:uid="{133978C7-3EFD-402D-A8D7-A634E848F099}"/>
    <cellStyle name="20% - Accent3" xfId="7" xr:uid="{721E3420-7A6E-4F7F-9EED-80F5855258A1}"/>
    <cellStyle name="20% - Accent3 2" xfId="8" xr:uid="{0F5766C0-475F-4DA6-A2E9-155A8C4E336B}"/>
    <cellStyle name="20% - Accent3 3" xfId="9" xr:uid="{939E257D-3770-424F-A3E6-6C34A01C95B8}"/>
    <cellStyle name="20% - Accent4" xfId="10" xr:uid="{7EE1C3B7-C7CA-4169-BD26-038DCFBD566B}"/>
    <cellStyle name="20% - Accent4 2" xfId="11" xr:uid="{795AAF5E-F8BF-422F-A8FE-7CE7C5BE1AB3}"/>
    <cellStyle name="20% - Accent4 3" xfId="12" xr:uid="{C6276FE9-1160-4E8D-8043-BC98FA4C380A}"/>
    <cellStyle name="20% - Accent5" xfId="13" xr:uid="{62F643FE-1BBF-4571-B802-F9AF67D96C59}"/>
    <cellStyle name="20% - Accent5 2" xfId="14" xr:uid="{51A53D33-293D-40E8-955D-571885758752}"/>
    <cellStyle name="20% - Accent5 3" xfId="15" xr:uid="{71BAD1CC-67FA-4205-87F7-D5461BDD1541}"/>
    <cellStyle name="20% - Accent6" xfId="16" xr:uid="{A2915468-BC58-45E0-B53F-E4A7885A6EC2}"/>
    <cellStyle name="20% - Accent6 2" xfId="17" xr:uid="{E8AB1503-016F-41F1-8456-045433F3075A}"/>
    <cellStyle name="20% - Accent6 3" xfId="18" xr:uid="{7A2CE93A-7D15-4DAE-B596-5427F85C3972}"/>
    <cellStyle name="40% - Accent1" xfId="19" xr:uid="{05054CC6-3CF7-40EB-9CB1-2A93BFCD8CE8}"/>
    <cellStyle name="40% - Accent1 2" xfId="20" xr:uid="{C565D30F-B59B-4CEE-AA69-987B7D1A6073}"/>
    <cellStyle name="40% - Accent1 3" xfId="21" xr:uid="{6CBFA1D5-A01A-46F5-9AA5-8CF53FB7540C}"/>
    <cellStyle name="40% - Accent2" xfId="22" xr:uid="{92A5D5D3-F01A-45FA-90C4-D1469BC37F4C}"/>
    <cellStyle name="40% - Accent2 2" xfId="23" xr:uid="{DCF23F44-EC30-47AC-8A2E-A8396422812D}"/>
    <cellStyle name="40% - Accent2 3" xfId="24" xr:uid="{25AABE44-A45D-4A0C-8E4A-03B44A375A13}"/>
    <cellStyle name="40% - Accent3" xfId="25" xr:uid="{18379CDF-6359-4182-A22E-72A2BF472994}"/>
    <cellStyle name="40% - Accent3 2" xfId="26" xr:uid="{25581762-8073-4278-9505-4BFA8C929879}"/>
    <cellStyle name="40% - Accent3 3" xfId="27" xr:uid="{0A998C85-6382-4558-BFAC-6129BF0445A6}"/>
    <cellStyle name="40% - Accent4" xfId="28" xr:uid="{8EF93D95-7386-40FC-A5D4-40DD57523669}"/>
    <cellStyle name="40% - Accent4 2" xfId="29" xr:uid="{65FA3C0C-82A0-48FD-8F4D-8D5CDC052F1E}"/>
    <cellStyle name="40% - Accent4 3" xfId="30" xr:uid="{0FAC2FE0-5FE8-4EB5-9D14-8484D88B0D4D}"/>
    <cellStyle name="40% - Accent5" xfId="31" xr:uid="{42679949-492B-4855-841F-751FD9906020}"/>
    <cellStyle name="40% - Accent5 2" xfId="32" xr:uid="{C6A5229C-46C9-4EC3-987A-9FFAFF5F9D58}"/>
    <cellStyle name="40% - Accent5 3" xfId="33" xr:uid="{EB7744D0-BF4F-4294-A2B4-8B475020013F}"/>
    <cellStyle name="40% - Accent6" xfId="34" xr:uid="{02C9AC4B-8BC7-4FAB-B0FE-A6C17823CC1A}"/>
    <cellStyle name="40% - Accent6 2" xfId="35" xr:uid="{7CD993E2-596B-4B05-80DE-896DD6CDF23B}"/>
    <cellStyle name="40% - Accent6 3" xfId="36" xr:uid="{763C6894-EBAD-453F-AF63-63E9FFA7B194}"/>
    <cellStyle name="60% - Accent1" xfId="37" xr:uid="{C56BDE04-7C5C-4112-9ABC-BC29D638577E}"/>
    <cellStyle name="60% - Accent1 2" xfId="38" xr:uid="{69C5E554-081C-405C-99F9-A460575F62C5}"/>
    <cellStyle name="60% - Accent1 3" xfId="39" xr:uid="{F7BC5DCB-2F80-4F3D-B540-11863297863C}"/>
    <cellStyle name="60% - Accent2" xfId="40" xr:uid="{8BA6089A-0727-4A3A-8F38-F6C92CC3C3F1}"/>
    <cellStyle name="60% - Accent2 2" xfId="41" xr:uid="{A28DB62F-4AE3-4C64-91AB-F13A13AB7BA4}"/>
    <cellStyle name="60% - Accent2 3" xfId="42" xr:uid="{510E965C-3B8A-4E25-A3F2-3E1DF071F5F5}"/>
    <cellStyle name="60% - Accent3" xfId="43" xr:uid="{2C8E7CFC-0963-41D6-86B0-A83AB15CD4C7}"/>
    <cellStyle name="60% - Accent3 2" xfId="44" xr:uid="{499EB570-F0B2-420E-9CCE-8FCB13B628C2}"/>
    <cellStyle name="60% - Accent3 3" xfId="45" xr:uid="{9FFCB242-A27B-4DB0-B1FC-7F22E8B002C5}"/>
    <cellStyle name="60% - Accent4" xfId="46" xr:uid="{E2C846FF-5EDE-4510-9E95-412C8BAD4B55}"/>
    <cellStyle name="60% - Accent4 2" xfId="47" xr:uid="{B1B08E56-41BE-49CD-9466-B69917282F6B}"/>
    <cellStyle name="60% - Accent4 3" xfId="48" xr:uid="{668F5462-7D36-43C0-9E4F-405F7F707EA4}"/>
    <cellStyle name="60% - Accent5" xfId="49" xr:uid="{10CFCDAE-9712-4FE7-8CF9-62DBAA9F5F54}"/>
    <cellStyle name="60% - Accent5 2" xfId="50" xr:uid="{2C8F9885-29C1-4314-A857-F88A74ED35C2}"/>
    <cellStyle name="60% - Accent5 3" xfId="51" xr:uid="{8C351EDA-1387-40C0-8F39-6431FCDC1EFF}"/>
    <cellStyle name="60% - Accent6" xfId="52" xr:uid="{2B754CD3-66C3-4520-AB83-D8C36EF6A6B9}"/>
    <cellStyle name="60% - Accent6 2" xfId="53" xr:uid="{DB47D6E7-31B1-461C-A6CB-CC08328D0656}"/>
    <cellStyle name="60% - Accent6 3" xfId="54" xr:uid="{C7BE6B06-4DB1-4A34-932E-DE444BC61235}"/>
    <cellStyle name="Accent1" xfId="55" xr:uid="{C7152046-DC8B-4EDA-88EE-821472CC797E}"/>
    <cellStyle name="Accent1 2" xfId="56" xr:uid="{B14EDE55-A86D-4487-BB60-F5F5C5787FEF}"/>
    <cellStyle name="Accent1 3" xfId="57" xr:uid="{5891AFD3-D88F-46BF-9347-240FF52C3E56}"/>
    <cellStyle name="Accent2" xfId="58" xr:uid="{24E8D7D3-94D9-4F74-80DA-8E62F2D7C5C8}"/>
    <cellStyle name="Accent2 2" xfId="59" xr:uid="{6EC6F5E3-FDB4-4C9F-8148-E882162B9858}"/>
    <cellStyle name="Accent2 3" xfId="60" xr:uid="{904CC31B-9D13-474F-8D57-5647A7330C54}"/>
    <cellStyle name="Accent3" xfId="61" xr:uid="{79B498E4-5616-4CF0-ADB0-3A12AF515312}"/>
    <cellStyle name="Accent3 2" xfId="62" xr:uid="{6D7B5837-8E8D-4F92-8DDA-17C28622461F}"/>
    <cellStyle name="Accent3 3" xfId="63" xr:uid="{3E1A7503-4365-4AAF-88DA-1F7525EEC95F}"/>
    <cellStyle name="Accent4" xfId="64" xr:uid="{0D8E3CD6-E541-4C94-8DCD-45368B08BAD9}"/>
    <cellStyle name="Accent4 2" xfId="65" xr:uid="{8A3A8159-1090-4575-9CB8-DDFAC0D680FC}"/>
    <cellStyle name="Accent4 3" xfId="66" xr:uid="{05028A31-A391-49DF-B33E-3CC122A02F52}"/>
    <cellStyle name="Accent5" xfId="67" xr:uid="{6B943869-C7A6-49B5-8E54-0CEDFA44A6E4}"/>
    <cellStyle name="Accent5 2" xfId="68" xr:uid="{4B2B6347-B8A3-4D35-937F-ECD31F2EF892}"/>
    <cellStyle name="Accent5 3" xfId="69" xr:uid="{B6F3372A-153A-4E5C-8F7D-768890F5ECDC}"/>
    <cellStyle name="Accent6" xfId="70" xr:uid="{FBFAE0B5-8DFD-48F4-AE7C-F4B909B80204}"/>
    <cellStyle name="Accent6 2" xfId="71" xr:uid="{6EA73B85-B46C-4268-9118-E711DB3E2894}"/>
    <cellStyle name="Accent6 3" xfId="72" xr:uid="{ADE05E0E-3AF3-4EF5-8131-520A5CE1C587}"/>
    <cellStyle name="Bad" xfId="73" xr:uid="{635A8A8E-D34D-4E21-974F-765A39506CF8}"/>
    <cellStyle name="Bad 2" xfId="74" xr:uid="{C7A4975B-E76F-4B93-8615-6897D1253EEA}"/>
    <cellStyle name="Bad 3" xfId="75" xr:uid="{143849C2-BE80-4759-BD91-C74EFDF91567}"/>
    <cellStyle name="Check Cell" xfId="76" xr:uid="{338226AE-990E-4D27-A0A9-7B7A74E11FCC}"/>
    <cellStyle name="Check Cell 2" xfId="77" xr:uid="{1B645B17-79E6-494F-A4BD-244E359D8AFB}"/>
    <cellStyle name="Check Cell 3" xfId="78" xr:uid="{AADA9D1A-038C-47B7-B222-EE4C02ECBBA5}"/>
    <cellStyle name="Explanatory Text" xfId="79" xr:uid="{CE7310C1-E529-4EE9-8B80-3165A9629A0D}"/>
    <cellStyle name="Explanatory Text 2" xfId="80" xr:uid="{043003F5-51F1-4F0A-8EE2-591BEBB33EF4}"/>
    <cellStyle name="Explanatory Text 3" xfId="81" xr:uid="{EF39CE58-CC10-43BD-97FA-8E2522026FFE}"/>
    <cellStyle name="Good" xfId="82" xr:uid="{D75AD1A4-3DEB-4A11-9BEE-3AB97CA5318D}"/>
    <cellStyle name="Good 2" xfId="83" xr:uid="{F80005B2-1A56-4623-A6D0-2E08DDD851DA}"/>
    <cellStyle name="Good 3" xfId="84" xr:uid="{B89F6F54-D7DF-434D-9089-6AA0E1F25922}"/>
    <cellStyle name="Heading 1" xfId="85" xr:uid="{886D8680-0AC1-4241-BB78-3C701DDDD779}"/>
    <cellStyle name="Heading 1 2" xfId="86" xr:uid="{99D27A4C-0E1E-4DD1-9422-249CC351943B}"/>
    <cellStyle name="Heading 1 3" xfId="87" xr:uid="{98BAB4B3-FDDB-453D-A18D-CCA7A331DEA3}"/>
    <cellStyle name="Heading 2" xfId="88" xr:uid="{129D79C6-2B33-422B-8440-A4EA7FE94D77}"/>
    <cellStyle name="Heading 2 2" xfId="89" xr:uid="{2F8FA3AB-87FF-44F0-95FD-AF6ABBB94A39}"/>
    <cellStyle name="Heading 2 3" xfId="90" xr:uid="{4C6501BC-EFD1-450A-9909-F2D01159BB51}"/>
    <cellStyle name="Heading 3" xfId="91" xr:uid="{6F3F28B1-6160-4963-9750-59469A6B528D}"/>
    <cellStyle name="Heading 3 2" xfId="92" xr:uid="{4D3A5247-D658-4AE9-811B-39582CF534DC}"/>
    <cellStyle name="Heading 3 3" xfId="93" xr:uid="{80103114-4749-422D-BE1F-6FF8BE03E0B8}"/>
    <cellStyle name="Heading 4" xfId="94" xr:uid="{830A3BF5-F1FD-4346-A5A4-BDCDFCF5CFB6}"/>
    <cellStyle name="Heading 4 2" xfId="95" xr:uid="{BB24B0C2-826D-494E-B946-4F8481C6874E}"/>
    <cellStyle name="Heading 4 3" xfId="96" xr:uid="{EC898D90-4007-419E-93BB-D1C0C4348811}"/>
    <cellStyle name="Input" xfId="105" hidden="1" xr:uid="{9ED3C42D-49F3-45A2-97F3-E831D8CF9C1D}"/>
    <cellStyle name="Input 2" xfId="97" xr:uid="{7E163CDA-1924-4C16-88B1-4FFC23EA4231}"/>
    <cellStyle name="Input 3" xfId="98" xr:uid="{E060056F-D3B0-47D1-A017-E98A14E6ED94}"/>
    <cellStyle name="Normal" xfId="0" builtinId="0"/>
    <cellStyle name="Normal 2" xfId="99" xr:uid="{A265D852-7D23-4D64-B989-59B1B996DA69}"/>
    <cellStyle name="Normal 3" xfId="100" xr:uid="{AD830C97-80CA-4C4D-BA01-92268900F6B8}"/>
    <cellStyle name="Output" xfId="101" xr:uid="{63703293-E287-4812-9FCF-3775D3CB9486}"/>
    <cellStyle name="Output 2" xfId="102" xr:uid="{1E5967B3-3031-4C99-B678-AC68679A111C}"/>
    <cellStyle name="Output 3" xfId="103" xr:uid="{20A7C24C-4167-404B-BE9E-134C3AAE9BD6}"/>
    <cellStyle name="Percent" xfId="10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8DB42-15CC-4A64-9859-62B4E6E6D886}">
  <sheetPr>
    <pageSetUpPr fitToPage="1"/>
  </sheetPr>
  <dimension ref="B2:AB80"/>
  <sheetViews>
    <sheetView tabSelected="1" topLeftCell="A62" zoomScale="70" zoomScaleNormal="70" workbookViewId="0">
      <selection activeCell="B78" sqref="B78"/>
    </sheetView>
  </sheetViews>
  <sheetFormatPr defaultRowHeight="12.5" x14ac:dyDescent="0.25"/>
  <cols>
    <col min="1" max="1" width="2.54296875" customWidth="1"/>
    <col min="2" max="2" width="24.453125" customWidth="1"/>
    <col min="3" max="3" width="15.54296875" customWidth="1"/>
    <col min="4" max="4" width="21.453125" customWidth="1"/>
    <col min="5" max="5" width="21.1796875" customWidth="1"/>
    <col min="6" max="6" width="22.81640625" customWidth="1"/>
    <col min="7" max="7" width="29.7265625" customWidth="1"/>
    <col min="8" max="8" width="13.81640625" customWidth="1"/>
    <col min="9" max="9" width="10.54296875" customWidth="1"/>
    <col min="10" max="10" width="14" customWidth="1"/>
    <col min="11" max="11" width="77.54296875" customWidth="1"/>
    <col min="12" max="12" width="10.1796875" customWidth="1"/>
    <col min="13" max="28" width="6.7265625" bestFit="1" customWidth="1"/>
  </cols>
  <sheetData>
    <row r="2" spans="2:13" ht="17.5" x14ac:dyDescent="0.35">
      <c r="B2" s="30" t="s">
        <v>20</v>
      </c>
    </row>
    <row r="4" spans="2:13" ht="14.5" x14ac:dyDescent="0.35">
      <c r="B4" s="1" t="s">
        <v>12</v>
      </c>
    </row>
    <row r="5" spans="2:13" ht="67.5" customHeight="1" x14ac:dyDescent="0.25">
      <c r="B5" s="125" t="s">
        <v>45</v>
      </c>
      <c r="C5" s="126"/>
      <c r="D5" s="126"/>
      <c r="E5" s="126"/>
      <c r="F5" s="126"/>
      <c r="G5" s="126"/>
    </row>
    <row r="7" spans="2:13" ht="14.5" x14ac:dyDescent="0.35">
      <c r="B7" s="1" t="s">
        <v>35</v>
      </c>
    </row>
    <row r="8" spans="2:13" ht="14.5" customHeight="1" x14ac:dyDescent="0.25">
      <c r="B8" s="2" t="s">
        <v>17</v>
      </c>
    </row>
    <row r="9" spans="2:13" ht="13" thickBot="1" x14ac:dyDescent="0.3"/>
    <row r="10" spans="2:13" s="28" customFormat="1" ht="15.75" customHeight="1" x14ac:dyDescent="0.25">
      <c r="B10" s="26" t="s">
        <v>0</v>
      </c>
      <c r="C10" s="145" t="s">
        <v>16</v>
      </c>
      <c r="D10" s="145"/>
      <c r="E10" s="145"/>
      <c r="F10" s="145"/>
      <c r="G10" s="146"/>
      <c r="H10" s="27"/>
      <c r="I10" s="27"/>
      <c r="J10" s="27"/>
      <c r="K10" s="27"/>
      <c r="L10" s="27"/>
      <c r="M10" s="27"/>
    </row>
    <row r="11" spans="2:13" s="28" customFormat="1" ht="13.5" customHeight="1" x14ac:dyDescent="0.25">
      <c r="B11" s="24">
        <v>1</v>
      </c>
      <c r="C11" s="127" t="s">
        <v>46</v>
      </c>
      <c r="D11" s="127"/>
      <c r="E11" s="127"/>
      <c r="F11" s="127"/>
      <c r="G11" s="128"/>
      <c r="H11" s="16"/>
      <c r="I11" s="16"/>
      <c r="J11" s="16"/>
      <c r="K11" s="29"/>
      <c r="L11" s="17"/>
      <c r="M11" s="18"/>
    </row>
    <row r="12" spans="2:13" s="28" customFormat="1" ht="13.5" customHeight="1" x14ac:dyDescent="0.25">
      <c r="B12" s="24">
        <v>2</v>
      </c>
      <c r="C12" s="141" t="s">
        <v>46</v>
      </c>
      <c r="D12" s="141"/>
      <c r="E12" s="141"/>
      <c r="F12" s="141"/>
      <c r="G12" s="142"/>
      <c r="H12" s="16"/>
      <c r="I12" s="16"/>
      <c r="J12" s="16"/>
      <c r="K12" s="16"/>
      <c r="L12" s="17"/>
      <c r="M12" s="18"/>
    </row>
    <row r="13" spans="2:13" s="28" customFormat="1" ht="13.5" customHeight="1" x14ac:dyDescent="0.25">
      <c r="B13" s="24">
        <v>3</v>
      </c>
      <c r="C13" s="141" t="s">
        <v>44</v>
      </c>
      <c r="D13" s="141"/>
      <c r="E13" s="141"/>
      <c r="F13" s="141"/>
      <c r="G13" s="142"/>
      <c r="H13" s="16"/>
      <c r="I13" s="16"/>
      <c r="J13" s="16"/>
      <c r="K13" s="16"/>
      <c r="L13" s="17"/>
      <c r="M13" s="18"/>
    </row>
    <row r="14" spans="2:13" s="28" customFormat="1" ht="13.5" customHeight="1" x14ac:dyDescent="0.25">
      <c r="B14" s="24">
        <v>4</v>
      </c>
      <c r="C14" s="127" t="s">
        <v>43</v>
      </c>
      <c r="D14" s="127"/>
      <c r="E14" s="127"/>
      <c r="F14" s="127"/>
      <c r="G14" s="128"/>
      <c r="H14" s="16"/>
      <c r="I14" s="16"/>
      <c r="J14" s="16"/>
      <c r="K14" s="16"/>
      <c r="L14" s="17"/>
      <c r="M14" s="18"/>
    </row>
    <row r="15" spans="2:13" s="28" customFormat="1" ht="13.5" customHeight="1" x14ac:dyDescent="0.25">
      <c r="B15" s="24">
        <v>5</v>
      </c>
      <c r="C15" s="141" t="s">
        <v>47</v>
      </c>
      <c r="D15" s="141"/>
      <c r="E15" s="141"/>
      <c r="F15" s="141"/>
      <c r="G15" s="142"/>
      <c r="H15" s="16"/>
      <c r="I15" s="16"/>
      <c r="J15" s="16"/>
      <c r="K15" s="16"/>
      <c r="L15" s="17"/>
      <c r="M15" s="18"/>
    </row>
    <row r="16" spans="2:13" s="28" customFormat="1" ht="13.5" customHeight="1" x14ac:dyDescent="0.25">
      <c r="B16" s="24">
        <v>6</v>
      </c>
      <c r="C16" s="141" t="s">
        <v>48</v>
      </c>
      <c r="D16" s="141"/>
      <c r="E16" s="141"/>
      <c r="F16" s="141"/>
      <c r="G16" s="142"/>
      <c r="H16" s="16"/>
      <c r="I16" s="16"/>
      <c r="J16" s="16"/>
      <c r="K16" s="16"/>
      <c r="L16" s="17"/>
      <c r="M16" s="18"/>
    </row>
    <row r="17" spans="2:13" s="28" customFormat="1" ht="13.5" customHeight="1" x14ac:dyDescent="0.25">
      <c r="B17" s="24">
        <v>7</v>
      </c>
      <c r="C17" s="141" t="s">
        <v>33</v>
      </c>
      <c r="D17" s="141"/>
      <c r="E17" s="141"/>
      <c r="F17" s="141"/>
      <c r="G17" s="142"/>
      <c r="H17" s="16"/>
      <c r="I17" s="16"/>
      <c r="J17" s="16"/>
      <c r="K17" s="16"/>
      <c r="L17" s="17"/>
      <c r="M17" s="18"/>
    </row>
    <row r="18" spans="2:13" s="28" customFormat="1" ht="13.5" customHeight="1" x14ac:dyDescent="0.25">
      <c r="B18" s="24">
        <v>8</v>
      </c>
      <c r="C18" s="143" t="s">
        <v>49</v>
      </c>
      <c r="D18" s="143"/>
      <c r="E18" s="143"/>
      <c r="F18" s="143"/>
      <c r="G18" s="144"/>
      <c r="H18" s="16"/>
      <c r="I18" s="16"/>
      <c r="J18" s="16"/>
      <c r="K18" s="16"/>
      <c r="L18" s="17"/>
      <c r="M18" s="18"/>
    </row>
    <row r="19" spans="2:13" s="28" customFormat="1" ht="13.5" customHeight="1" x14ac:dyDescent="0.25">
      <c r="B19" s="24">
        <v>9</v>
      </c>
      <c r="C19" s="141" t="s">
        <v>50</v>
      </c>
      <c r="D19" s="141"/>
      <c r="E19" s="141"/>
      <c r="F19" s="141"/>
      <c r="G19" s="142"/>
      <c r="H19" s="16"/>
      <c r="I19" s="16"/>
      <c r="J19" s="16"/>
      <c r="K19" s="16"/>
      <c r="L19" s="17"/>
      <c r="M19" s="18"/>
    </row>
    <row r="20" spans="2:13" s="28" customFormat="1" ht="13.5" customHeight="1" thickBot="1" x14ac:dyDescent="0.3">
      <c r="B20" s="25">
        <v>10</v>
      </c>
      <c r="C20" s="84" t="s">
        <v>46</v>
      </c>
      <c r="D20" s="84"/>
      <c r="E20" s="84"/>
      <c r="F20" s="84"/>
      <c r="G20" s="85"/>
      <c r="H20" s="16"/>
      <c r="I20" s="16"/>
      <c r="J20" s="16"/>
      <c r="K20" s="16"/>
      <c r="L20" s="17"/>
      <c r="M20" s="18"/>
    </row>
    <row r="21" spans="2:13" x14ac:dyDescent="0.25">
      <c r="B21" s="12"/>
      <c r="C21" s="13"/>
      <c r="D21" s="14"/>
      <c r="E21" s="14"/>
      <c r="F21" s="15"/>
      <c r="G21" s="13"/>
      <c r="H21" s="19"/>
      <c r="I21" s="16"/>
      <c r="J21" s="16"/>
      <c r="K21" s="17"/>
      <c r="L21" s="18"/>
    </row>
    <row r="22" spans="2:13" ht="14.5" x14ac:dyDescent="0.35">
      <c r="B22" s="1" t="s">
        <v>3</v>
      </c>
    </row>
    <row r="23" spans="2:13" ht="15.75" customHeight="1" x14ac:dyDescent="0.25">
      <c r="B23" s="108" t="s">
        <v>36</v>
      </c>
      <c r="C23" s="109"/>
      <c r="D23" s="109"/>
      <c r="E23" s="109"/>
      <c r="F23" s="109"/>
      <c r="G23" s="109"/>
      <c r="H23" s="109"/>
      <c r="I23" s="109"/>
      <c r="J23" s="109"/>
      <c r="K23" s="109"/>
      <c r="L23" s="3"/>
    </row>
    <row r="25" spans="2:13" ht="14.5" x14ac:dyDescent="0.35">
      <c r="B25" s="1" t="s">
        <v>4</v>
      </c>
      <c r="F25" s="32"/>
    </row>
    <row r="26" spans="2:13" x14ac:dyDescent="0.25">
      <c r="B26" s="32" t="s">
        <v>22</v>
      </c>
    </row>
    <row r="27" spans="2:13" x14ac:dyDescent="0.25">
      <c r="B27" s="32" t="s">
        <v>69</v>
      </c>
    </row>
    <row r="28" spans="2:13" x14ac:dyDescent="0.25">
      <c r="B28" s="32" t="s">
        <v>77</v>
      </c>
    </row>
    <row r="29" spans="2:13" x14ac:dyDescent="0.25">
      <c r="B29" s="32" t="s">
        <v>78</v>
      </c>
    </row>
    <row r="30" spans="2:13" x14ac:dyDescent="0.25">
      <c r="B30" t="s">
        <v>79</v>
      </c>
    </row>
    <row r="31" spans="2:13" x14ac:dyDescent="0.25">
      <c r="B31" t="s">
        <v>83</v>
      </c>
    </row>
    <row r="32" spans="2:13" ht="18.75" customHeight="1" x14ac:dyDescent="0.25">
      <c r="B32" s="108" t="s">
        <v>34</v>
      </c>
      <c r="C32" s="109"/>
      <c r="D32" s="109"/>
      <c r="E32" s="109"/>
      <c r="F32" s="109"/>
      <c r="G32" s="109"/>
      <c r="H32" s="109"/>
      <c r="I32" s="109"/>
      <c r="J32" s="109"/>
      <c r="K32" s="109"/>
      <c r="L32" s="3"/>
    </row>
    <row r="34" spans="2:28" ht="13" x14ac:dyDescent="0.3">
      <c r="B34" s="4" t="s">
        <v>51</v>
      </c>
    </row>
    <row r="35" spans="2:28" ht="13" thickBot="1" x14ac:dyDescent="0.3"/>
    <row r="36" spans="2:28" ht="13" x14ac:dyDescent="0.3">
      <c r="B36" s="5"/>
      <c r="C36" s="6" t="s">
        <v>21</v>
      </c>
      <c r="D36" s="6" t="s">
        <v>52</v>
      </c>
      <c r="E36" s="6" t="s">
        <v>40</v>
      </c>
      <c r="F36" s="6" t="s">
        <v>53</v>
      </c>
      <c r="G36" s="81" t="s">
        <v>13</v>
      </c>
      <c r="H36" s="82"/>
      <c r="I36" s="82"/>
      <c r="J36" s="82"/>
      <c r="K36" s="83"/>
    </row>
    <row r="37" spans="2:28" ht="13" x14ac:dyDescent="0.3">
      <c r="B37" s="33" t="s">
        <v>23</v>
      </c>
      <c r="C37" s="8"/>
      <c r="D37" s="53">
        <v>100000</v>
      </c>
      <c r="E37" s="53">
        <v>108000</v>
      </c>
      <c r="F37" s="53">
        <v>105000</v>
      </c>
      <c r="G37" s="80" t="s">
        <v>18</v>
      </c>
      <c r="H37" s="78"/>
      <c r="I37" s="78"/>
      <c r="J37" s="78"/>
      <c r="K37" s="79"/>
      <c r="M37" s="72"/>
      <c r="N37" s="72"/>
      <c r="O37" s="72"/>
      <c r="P37" s="72"/>
      <c r="Q37" s="72"/>
      <c r="R37" s="72"/>
      <c r="S37" s="72"/>
      <c r="T37" s="72"/>
      <c r="U37" s="72"/>
      <c r="V37" s="72"/>
      <c r="W37" s="72"/>
      <c r="X37" s="72"/>
      <c r="Y37" s="72"/>
      <c r="Z37" s="72"/>
      <c r="AA37" s="72"/>
      <c r="AB37" s="72"/>
    </row>
    <row r="38" spans="2:28" x14ac:dyDescent="0.25">
      <c r="B38" s="33" t="s">
        <v>29</v>
      </c>
      <c r="C38" s="8"/>
      <c r="D38" s="53">
        <v>1330</v>
      </c>
      <c r="E38" s="53">
        <v>888</v>
      </c>
      <c r="F38" s="53">
        <v>900</v>
      </c>
      <c r="G38" s="36"/>
      <c r="H38" s="37"/>
      <c r="I38" s="37"/>
      <c r="J38" s="37"/>
      <c r="K38" s="38"/>
      <c r="M38" s="73"/>
      <c r="N38" s="73"/>
      <c r="O38" s="73"/>
      <c r="P38" s="73"/>
      <c r="Q38" s="73"/>
      <c r="R38" s="73"/>
      <c r="S38" s="73"/>
      <c r="T38" s="73"/>
      <c r="U38" s="73"/>
      <c r="V38" s="73"/>
      <c r="W38" s="73"/>
      <c r="X38" s="73"/>
      <c r="Y38" s="73"/>
      <c r="Z38" s="73"/>
      <c r="AA38" s="73"/>
    </row>
    <row r="39" spans="2:28" ht="13" x14ac:dyDescent="0.3">
      <c r="B39" s="33" t="s">
        <v>30</v>
      </c>
      <c r="C39" s="20"/>
      <c r="D39" s="147">
        <f>D37/D38</f>
        <v>75.187969924812023</v>
      </c>
      <c r="E39" s="147">
        <f>E37/E38</f>
        <v>121.62162162162163</v>
      </c>
      <c r="F39" s="147">
        <f>F37/F38</f>
        <v>116.66666666666667</v>
      </c>
      <c r="G39" s="36"/>
      <c r="H39" s="37"/>
      <c r="I39" s="37"/>
      <c r="J39" s="37"/>
      <c r="K39" s="38"/>
      <c r="U39" s="48"/>
      <c r="Z39" s="48"/>
      <c r="AA39" s="48"/>
    </row>
    <row r="40" spans="2:28" ht="13" x14ac:dyDescent="0.3">
      <c r="B40" s="7" t="s">
        <v>1</v>
      </c>
      <c r="C40" s="148" t="s">
        <v>57</v>
      </c>
      <c r="D40" s="149">
        <v>45413</v>
      </c>
      <c r="E40" s="149">
        <v>45261</v>
      </c>
      <c r="F40" s="149">
        <v>45078</v>
      </c>
      <c r="G40" s="135"/>
      <c r="H40" s="136"/>
      <c r="I40" s="136"/>
      <c r="J40" s="136"/>
      <c r="K40" s="137"/>
      <c r="M40" s="45"/>
      <c r="N40" s="45"/>
      <c r="O40" s="45"/>
      <c r="P40" s="45"/>
      <c r="Q40" s="45"/>
      <c r="R40" s="45"/>
      <c r="S40" s="47"/>
      <c r="T40" s="47"/>
      <c r="U40" s="50"/>
      <c r="V40" s="46"/>
      <c r="W40" s="46"/>
      <c r="X40" s="46"/>
      <c r="Y40" s="46"/>
      <c r="Z40" s="49"/>
      <c r="AA40" s="49"/>
      <c r="AB40" s="47"/>
    </row>
    <row r="41" spans="2:28" ht="108" customHeight="1" x14ac:dyDescent="0.25">
      <c r="B41" s="9" t="s">
        <v>2</v>
      </c>
      <c r="C41" s="20"/>
      <c r="D41" s="150" t="s">
        <v>54</v>
      </c>
      <c r="E41" s="150" t="s">
        <v>85</v>
      </c>
      <c r="F41" s="150" t="s">
        <v>89</v>
      </c>
      <c r="G41" s="80" t="s">
        <v>84</v>
      </c>
      <c r="H41" s="78"/>
      <c r="I41" s="78"/>
      <c r="J41" s="78"/>
      <c r="K41" s="79"/>
    </row>
    <row r="42" spans="2:28" ht="13" x14ac:dyDescent="0.3">
      <c r="B42" s="7" t="s">
        <v>5</v>
      </c>
      <c r="C42" s="20"/>
      <c r="D42" s="54">
        <v>0</v>
      </c>
      <c r="E42" s="54">
        <v>0</v>
      </c>
      <c r="F42" s="54">
        <v>0.05</v>
      </c>
      <c r="G42" s="129"/>
      <c r="H42" s="130"/>
      <c r="I42" s="130"/>
      <c r="J42" s="130"/>
      <c r="K42" s="131"/>
    </row>
    <row r="43" spans="2:28" ht="14.25" customHeight="1" thickBot="1" x14ac:dyDescent="0.35">
      <c r="B43" s="42" t="s">
        <v>24</v>
      </c>
      <c r="C43" s="43"/>
      <c r="D43" s="151">
        <f>D39*(1+D42)</f>
        <v>75.187969924812023</v>
      </c>
      <c r="E43" s="151">
        <f>E39*(1+E42)</f>
        <v>121.62162162162163</v>
      </c>
      <c r="F43" s="151">
        <f>F39*(1+F42)</f>
        <v>122.50000000000001</v>
      </c>
      <c r="G43" s="132"/>
      <c r="H43" s="133"/>
      <c r="I43" s="133"/>
      <c r="J43" s="133"/>
      <c r="K43" s="134"/>
    </row>
    <row r="44" spans="2:28" ht="29.25" customHeight="1" x14ac:dyDescent="0.25">
      <c r="B44" s="44" t="s">
        <v>61</v>
      </c>
      <c r="C44" s="51" t="s">
        <v>55</v>
      </c>
      <c r="D44" s="152" t="s">
        <v>59</v>
      </c>
      <c r="E44" s="51" t="s">
        <v>56</v>
      </c>
      <c r="F44" s="152" t="s">
        <v>55</v>
      </c>
      <c r="G44" s="102" t="s">
        <v>80</v>
      </c>
      <c r="H44" s="103"/>
      <c r="I44" s="103"/>
      <c r="J44" s="103"/>
      <c r="K44" s="104"/>
    </row>
    <row r="45" spans="2:28" ht="13.5" customHeight="1" x14ac:dyDescent="0.3">
      <c r="B45" s="10" t="s">
        <v>6</v>
      </c>
      <c r="C45" s="20"/>
      <c r="D45" s="153" t="s">
        <v>31</v>
      </c>
      <c r="E45" s="153" t="s">
        <v>14</v>
      </c>
      <c r="F45" s="153" t="s">
        <v>58</v>
      </c>
      <c r="G45" s="105"/>
      <c r="H45" s="106"/>
      <c r="I45" s="106"/>
      <c r="J45" s="106"/>
      <c r="K45" s="107"/>
    </row>
    <row r="46" spans="2:28" ht="13.5" customHeight="1" x14ac:dyDescent="0.3">
      <c r="B46" s="10" t="s">
        <v>7</v>
      </c>
      <c r="C46" s="20"/>
      <c r="D46" s="54">
        <v>0.1</v>
      </c>
      <c r="E46" s="54">
        <v>-0.05</v>
      </c>
      <c r="F46" s="54">
        <v>0</v>
      </c>
      <c r="G46" s="21"/>
      <c r="H46" s="22"/>
      <c r="I46" s="22"/>
      <c r="J46" s="22"/>
      <c r="K46" s="23"/>
    </row>
    <row r="47" spans="2:28" ht="25" x14ac:dyDescent="0.25">
      <c r="B47" s="69" t="s">
        <v>62</v>
      </c>
      <c r="C47" s="154" t="s">
        <v>86</v>
      </c>
      <c r="D47" s="155" t="s">
        <v>63</v>
      </c>
      <c r="E47" s="156" t="s">
        <v>86</v>
      </c>
      <c r="F47" s="156" t="s">
        <v>86</v>
      </c>
      <c r="G47" s="96" t="s">
        <v>64</v>
      </c>
      <c r="H47" s="110"/>
      <c r="I47" s="110"/>
      <c r="J47" s="110"/>
      <c r="K47" s="111"/>
    </row>
    <row r="48" spans="2:28" ht="13.5" customHeight="1" x14ac:dyDescent="0.3">
      <c r="B48" s="35" t="s">
        <v>6</v>
      </c>
      <c r="C48" s="20"/>
      <c r="D48" s="54" t="s">
        <v>31</v>
      </c>
      <c r="E48" s="54" t="s">
        <v>58</v>
      </c>
      <c r="F48" s="54" t="s">
        <v>58</v>
      </c>
      <c r="G48" s="112"/>
      <c r="H48" s="113"/>
      <c r="I48" s="113"/>
      <c r="J48" s="113"/>
      <c r="K48" s="114"/>
    </row>
    <row r="49" spans="2:11" ht="13.5" customHeight="1" x14ac:dyDescent="0.3">
      <c r="B49" s="35" t="s">
        <v>7</v>
      </c>
      <c r="C49" s="20"/>
      <c r="D49" s="54">
        <v>0.1</v>
      </c>
      <c r="E49" s="54">
        <v>0</v>
      </c>
      <c r="F49" s="54">
        <v>0</v>
      </c>
      <c r="G49" s="21"/>
      <c r="H49" s="22"/>
      <c r="I49" s="22"/>
      <c r="J49" s="22"/>
      <c r="K49" s="23"/>
    </row>
    <row r="50" spans="2:11" x14ac:dyDescent="0.25">
      <c r="B50" s="58" t="s">
        <v>29</v>
      </c>
      <c r="C50" s="157">
        <v>1240</v>
      </c>
      <c r="D50" s="147">
        <v>1330</v>
      </c>
      <c r="E50" s="147">
        <f>E38</f>
        <v>888</v>
      </c>
      <c r="F50" s="147">
        <v>900</v>
      </c>
      <c r="G50" s="96" t="s">
        <v>60</v>
      </c>
      <c r="H50" s="97"/>
      <c r="I50" s="97"/>
      <c r="J50" s="97"/>
      <c r="K50" s="98"/>
    </row>
    <row r="51" spans="2:11" ht="51" customHeight="1" x14ac:dyDescent="0.3">
      <c r="B51" s="35" t="s">
        <v>6</v>
      </c>
      <c r="C51" s="52"/>
      <c r="D51" s="34" t="s">
        <v>41</v>
      </c>
      <c r="E51" s="34" t="s">
        <v>28</v>
      </c>
      <c r="F51" s="34" t="s">
        <v>28</v>
      </c>
      <c r="G51" s="99"/>
      <c r="H51" s="100"/>
      <c r="I51" s="100"/>
      <c r="J51" s="100"/>
      <c r="K51" s="101"/>
    </row>
    <row r="52" spans="2:11" ht="13" x14ac:dyDescent="0.3">
      <c r="B52" s="35" t="s">
        <v>7</v>
      </c>
      <c r="C52" s="52"/>
      <c r="D52" s="54">
        <v>0</v>
      </c>
      <c r="E52" s="54">
        <v>-0.05</v>
      </c>
      <c r="F52" s="54">
        <v>-0.05</v>
      </c>
      <c r="G52" s="138"/>
      <c r="H52" s="139"/>
      <c r="I52" s="139"/>
      <c r="J52" s="139"/>
      <c r="K52" s="140"/>
    </row>
    <row r="53" spans="2:11" ht="12.75" customHeight="1" x14ac:dyDescent="0.25">
      <c r="B53" s="9" t="s">
        <v>39</v>
      </c>
      <c r="C53" s="158" t="s">
        <v>66</v>
      </c>
      <c r="D53" s="159" t="s">
        <v>66</v>
      </c>
      <c r="E53" s="159" t="s">
        <v>67</v>
      </c>
      <c r="F53" s="159" t="s">
        <v>67</v>
      </c>
      <c r="G53" s="96" t="s">
        <v>65</v>
      </c>
      <c r="H53" s="110"/>
      <c r="I53" s="110"/>
      <c r="J53" s="110"/>
      <c r="K53" s="111"/>
    </row>
    <row r="54" spans="2:11" ht="13" x14ac:dyDescent="0.3">
      <c r="B54" s="35" t="s">
        <v>6</v>
      </c>
      <c r="C54" s="52"/>
      <c r="D54" s="11" t="s">
        <v>58</v>
      </c>
      <c r="E54" s="11" t="s">
        <v>14</v>
      </c>
      <c r="F54" s="11" t="s">
        <v>14</v>
      </c>
      <c r="G54" s="115"/>
      <c r="H54" s="116"/>
      <c r="I54" s="116"/>
      <c r="J54" s="116"/>
      <c r="K54" s="117"/>
    </row>
    <row r="55" spans="2:11" ht="13" x14ac:dyDescent="0.3">
      <c r="B55" s="35" t="s">
        <v>7</v>
      </c>
      <c r="C55" s="52"/>
      <c r="D55" s="54">
        <v>0</v>
      </c>
      <c r="E55" s="54">
        <v>-0.1</v>
      </c>
      <c r="F55" s="54">
        <v>-0.1</v>
      </c>
      <c r="G55" s="118"/>
      <c r="H55" s="119"/>
      <c r="I55" s="119"/>
      <c r="J55" s="119"/>
      <c r="K55" s="120"/>
    </row>
    <row r="56" spans="2:11" ht="37.5" customHeight="1" x14ac:dyDescent="0.25">
      <c r="B56" s="69" t="s">
        <v>70</v>
      </c>
      <c r="C56" s="150" t="s">
        <v>72</v>
      </c>
      <c r="D56" s="156" t="s">
        <v>73</v>
      </c>
      <c r="E56" s="156" t="s">
        <v>74</v>
      </c>
      <c r="F56" s="156" t="s">
        <v>72</v>
      </c>
      <c r="G56" s="121" t="s">
        <v>71</v>
      </c>
      <c r="H56" s="97"/>
      <c r="I56" s="97"/>
      <c r="J56" s="97"/>
      <c r="K56" s="98"/>
    </row>
    <row r="57" spans="2:11" ht="12.75" customHeight="1" x14ac:dyDescent="0.25">
      <c r="B57" s="59" t="s">
        <v>6</v>
      </c>
      <c r="C57" s="60"/>
      <c r="D57" s="61" t="s">
        <v>31</v>
      </c>
      <c r="E57" s="61" t="s">
        <v>31</v>
      </c>
      <c r="F57" s="61" t="s">
        <v>58</v>
      </c>
      <c r="G57" s="122"/>
      <c r="H57" s="123"/>
      <c r="I57" s="123"/>
      <c r="J57" s="123"/>
      <c r="K57" s="124"/>
    </row>
    <row r="58" spans="2:11" ht="13.5" thickBot="1" x14ac:dyDescent="0.3">
      <c r="B58" s="62" t="s">
        <v>7</v>
      </c>
      <c r="C58" s="63"/>
      <c r="D58" s="64">
        <v>0.25</v>
      </c>
      <c r="E58" s="64">
        <v>0.05</v>
      </c>
      <c r="F58" s="64">
        <v>0</v>
      </c>
      <c r="G58" s="65"/>
      <c r="H58" s="66"/>
      <c r="I58" s="66"/>
      <c r="J58" s="66"/>
      <c r="K58" s="67"/>
    </row>
    <row r="59" spans="2:11" ht="13" x14ac:dyDescent="0.3">
      <c r="B59" s="59" t="s">
        <v>8</v>
      </c>
      <c r="C59" s="39"/>
      <c r="D59" s="41">
        <f>D46+D49+D52+D55+D58</f>
        <v>0.45</v>
      </c>
      <c r="E59" s="41">
        <f t="shared" ref="E59:F59" si="0">E46+E49+E52+E55+E58</f>
        <v>-0.15000000000000002</v>
      </c>
      <c r="F59" s="41">
        <f t="shared" si="0"/>
        <v>-0.15000000000000002</v>
      </c>
      <c r="G59" s="90" t="s">
        <v>87</v>
      </c>
      <c r="H59" s="91"/>
      <c r="I59" s="91"/>
      <c r="J59" s="91"/>
      <c r="K59" s="92"/>
    </row>
    <row r="60" spans="2:11" ht="28.5" customHeight="1" x14ac:dyDescent="0.3">
      <c r="B60" s="71" t="s">
        <v>26</v>
      </c>
      <c r="C60" s="160"/>
      <c r="D60" s="161">
        <f>D43*(1+D59)</f>
        <v>109.02255639097743</v>
      </c>
      <c r="E60" s="161">
        <f>E43*(1+E59)</f>
        <v>103.37837837837839</v>
      </c>
      <c r="F60" s="161">
        <f>F43*(1+F59)</f>
        <v>104.12500000000001</v>
      </c>
      <c r="G60" s="93"/>
      <c r="H60" s="94"/>
      <c r="I60" s="94"/>
      <c r="J60" s="94"/>
      <c r="K60" s="95"/>
    </row>
    <row r="61" spans="2:11" ht="25" x14ac:dyDescent="0.25">
      <c r="B61" s="68" t="s">
        <v>9</v>
      </c>
      <c r="C61" s="20"/>
      <c r="D61" s="162">
        <f>ABS(D42)+ABS(D46)+ABS(D49)+ABS(D52)+ABS(D55)+ABS(D58)</f>
        <v>0.45</v>
      </c>
      <c r="E61" s="162">
        <f t="shared" ref="E61:F61" si="1">ABS(E42)+ABS(E46)+ABS(E49)+ABS(E52)+ABS(E55)+ABS(E58)</f>
        <v>0.25</v>
      </c>
      <c r="F61" s="162">
        <f t="shared" si="1"/>
        <v>0.2</v>
      </c>
      <c r="G61" s="77" t="s">
        <v>10</v>
      </c>
      <c r="H61" s="78"/>
      <c r="I61" s="78"/>
      <c r="J61" s="78"/>
      <c r="K61" s="79"/>
    </row>
    <row r="62" spans="2:11" ht="27.75" customHeight="1" x14ac:dyDescent="0.25">
      <c r="B62" s="9" t="s">
        <v>11</v>
      </c>
      <c r="C62" s="20"/>
      <c r="D62" s="163">
        <v>0.2</v>
      </c>
      <c r="E62" s="163">
        <v>0.35</v>
      </c>
      <c r="F62" s="163">
        <v>0.45</v>
      </c>
      <c r="G62" s="87" t="s">
        <v>75</v>
      </c>
      <c r="H62" s="88"/>
      <c r="I62" s="88"/>
      <c r="J62" s="88"/>
      <c r="K62" s="89"/>
    </row>
    <row r="63" spans="2:11" ht="29.25" customHeight="1" x14ac:dyDescent="0.35">
      <c r="B63" s="69" t="s">
        <v>37</v>
      </c>
      <c r="C63" s="8"/>
      <c r="D63" s="55">
        <f>D60*D62</f>
        <v>21.804511278195488</v>
      </c>
      <c r="E63" s="55">
        <f>E60*E62</f>
        <v>36.182432432432435</v>
      </c>
      <c r="F63" s="55">
        <f>F60*F62</f>
        <v>46.85625000000001</v>
      </c>
      <c r="G63" s="86" t="s">
        <v>25</v>
      </c>
      <c r="H63" s="78"/>
      <c r="I63" s="78"/>
      <c r="J63" s="78"/>
      <c r="K63" s="79"/>
    </row>
    <row r="64" spans="2:11" ht="42.75" customHeight="1" thickBot="1" x14ac:dyDescent="0.4">
      <c r="B64" s="70" t="s">
        <v>27</v>
      </c>
      <c r="C64" s="40">
        <f>D63+E63+F63</f>
        <v>104.84319371062793</v>
      </c>
      <c r="D64" s="56"/>
      <c r="E64" s="56"/>
      <c r="F64" s="56"/>
      <c r="G64" s="74" t="s">
        <v>32</v>
      </c>
      <c r="H64" s="75"/>
      <c r="I64" s="75"/>
      <c r="J64" s="75"/>
      <c r="K64" s="76"/>
    </row>
    <row r="66" spans="2:5" x14ac:dyDescent="0.25">
      <c r="B66" s="32" t="s">
        <v>38</v>
      </c>
    </row>
    <row r="67" spans="2:5" x14ac:dyDescent="0.25">
      <c r="B67" s="31">
        <f>C50*C64</f>
        <v>130005.56020117862</v>
      </c>
    </row>
    <row r="68" spans="2:5" x14ac:dyDescent="0.25">
      <c r="B68" s="31"/>
    </row>
    <row r="69" spans="2:5" x14ac:dyDescent="0.25">
      <c r="B69" s="57" t="s">
        <v>81</v>
      </c>
      <c r="C69" s="164"/>
      <c r="D69" s="164"/>
      <c r="E69" s="164"/>
    </row>
    <row r="70" spans="2:5" x14ac:dyDescent="0.25">
      <c r="B70" s="165">
        <f>B67-5000</f>
        <v>125005.56020117862</v>
      </c>
      <c r="C70" s="165">
        <f>ROUND(B70,-3)</f>
        <v>125000</v>
      </c>
      <c r="D70" s="165">
        <f>C70/C50</f>
        <v>100.80645161290323</v>
      </c>
      <c r="E70" s="164"/>
    </row>
    <row r="71" spans="2:5" ht="14.5" x14ac:dyDescent="0.35">
      <c r="B71" s="166" t="s">
        <v>76</v>
      </c>
      <c r="C71" s="164"/>
      <c r="D71" s="164"/>
      <c r="E71" s="164"/>
    </row>
    <row r="72" spans="2:5" x14ac:dyDescent="0.25">
      <c r="B72" s="164"/>
      <c r="C72" s="167"/>
      <c r="D72" s="164"/>
      <c r="E72" s="168"/>
    </row>
    <row r="73" spans="2:5" ht="13" x14ac:dyDescent="0.3">
      <c r="B73" s="169" t="s">
        <v>15</v>
      </c>
      <c r="C73" s="164"/>
      <c r="D73" s="164"/>
      <c r="E73" s="164"/>
    </row>
    <row r="74" spans="2:5" x14ac:dyDescent="0.25">
      <c r="B74" s="32" t="s">
        <v>19</v>
      </c>
      <c r="C74" s="164"/>
      <c r="D74" s="164"/>
      <c r="E74" s="164"/>
    </row>
    <row r="75" spans="2:5" x14ac:dyDescent="0.25">
      <c r="B75" s="32" t="s">
        <v>42</v>
      </c>
      <c r="C75" s="164"/>
      <c r="D75" s="164"/>
      <c r="E75" s="164"/>
    </row>
    <row r="76" spans="2:5" x14ac:dyDescent="0.25">
      <c r="B76" s="32" t="s">
        <v>68</v>
      </c>
      <c r="C76" s="164"/>
      <c r="D76" s="164"/>
      <c r="E76" s="164"/>
    </row>
    <row r="77" spans="2:5" x14ac:dyDescent="0.25">
      <c r="B77" s="32" t="s">
        <v>82</v>
      </c>
      <c r="C77" s="164"/>
      <c r="D77" s="164"/>
      <c r="E77" s="164"/>
    </row>
    <row r="78" spans="2:5" x14ac:dyDescent="0.25">
      <c r="B78" s="32" t="s">
        <v>88</v>
      </c>
      <c r="C78" s="164"/>
      <c r="D78" s="164"/>
      <c r="E78" s="164"/>
    </row>
    <row r="79" spans="2:5" x14ac:dyDescent="0.25">
      <c r="B79" s="164"/>
      <c r="C79" s="164"/>
      <c r="D79" s="164"/>
      <c r="E79" s="164"/>
    </row>
    <row r="80" spans="2:5" x14ac:dyDescent="0.25">
      <c r="B80" s="164"/>
      <c r="C80" s="164"/>
      <c r="D80" s="164"/>
      <c r="E80" s="164"/>
    </row>
  </sheetData>
  <mergeCells count="38">
    <mergeCell ref="B5:G5"/>
    <mergeCell ref="C11:G11"/>
    <mergeCell ref="G42:K43"/>
    <mergeCell ref="G40:K40"/>
    <mergeCell ref="G52:K52"/>
    <mergeCell ref="C16:G16"/>
    <mergeCell ref="C13:G13"/>
    <mergeCell ref="B32:K32"/>
    <mergeCell ref="C18:G18"/>
    <mergeCell ref="C10:G10"/>
    <mergeCell ref="C15:G15"/>
    <mergeCell ref="C17:G17"/>
    <mergeCell ref="C14:G14"/>
    <mergeCell ref="C12:G12"/>
    <mergeCell ref="C19:G19"/>
    <mergeCell ref="G64:K64"/>
    <mergeCell ref="G61:K61"/>
    <mergeCell ref="G37:K37"/>
    <mergeCell ref="G36:K36"/>
    <mergeCell ref="C20:G20"/>
    <mergeCell ref="G63:K63"/>
    <mergeCell ref="G62:K62"/>
    <mergeCell ref="G59:K60"/>
    <mergeCell ref="G50:K51"/>
    <mergeCell ref="G41:K41"/>
    <mergeCell ref="G44:K45"/>
    <mergeCell ref="B23:K23"/>
    <mergeCell ref="G47:K48"/>
    <mergeCell ref="G53:K54"/>
    <mergeCell ref="G55:K55"/>
    <mergeCell ref="G56:K57"/>
    <mergeCell ref="Y37:AB37"/>
    <mergeCell ref="M38:O38"/>
    <mergeCell ref="P38:R38"/>
    <mergeCell ref="S38:U38"/>
    <mergeCell ref="V38:X38"/>
    <mergeCell ref="Y38:AA38"/>
    <mergeCell ref="M37:X37"/>
  </mergeCells>
  <phoneticPr fontId="14" type="noConversion"/>
  <pageMargins left="0.74803149606299213" right="0.74803149606299213" top="0.98425196850393704" bottom="0.98425196850393704" header="0.51181102362204722" footer="0.51181102362204722"/>
  <pageSetup paperSize="9" scale="38" orientation="landscape" r:id="rId1"/>
  <headerFooter alignWithMargins="0"/>
  <ignoredErrors>
    <ignoredError sqref="C40" twoDigitTextYear="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Lahendus</vt:lpstr>
    </vt:vector>
  </TitlesOfParts>
  <Company>Kinnisvaraekspert Tartu OÜ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Elbrecht</dc:creator>
  <cp:lastModifiedBy>Kersti</cp:lastModifiedBy>
  <cp:lastPrinted>2021-05-22T15:03:07Z</cp:lastPrinted>
  <dcterms:created xsi:type="dcterms:W3CDTF">2010-05-21T05:12:58Z</dcterms:created>
  <dcterms:modified xsi:type="dcterms:W3CDTF">2024-10-10T06:27:38Z</dcterms:modified>
</cp:coreProperties>
</file>