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C:\Users\Jana\Desktop\Jana dokumendid\Hindamiskomisjoni asjad\Eksam 2019 sügis\Jana kirjalik\"/>
    </mc:Choice>
  </mc:AlternateContent>
  <xr:revisionPtr revIDLastSave="0" documentId="13_ncr:1_{DCBEB365-42A8-442B-8C67-0B81849AD441}" xr6:coauthVersionLast="45" xr6:coauthVersionMax="45" xr10:uidLastSave="{00000000-0000-0000-0000-000000000000}"/>
  <bookViews>
    <workbookView xWindow="-110" yWindow="-110" windowWidth="19420" windowHeight="10420" xr2:uid="{00000000-000D-0000-FFFF-FFFF00000000}"/>
  </bookViews>
  <sheets>
    <sheet name="Lahendus" sheetId="5" r:id="rId1"/>
    <sheet name="Sheet1" sheetId="6"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8" i="5" l="1"/>
  <c r="D49" i="5" s="1"/>
  <c r="D67" i="5"/>
  <c r="E48" i="5"/>
  <c r="E49" i="5" s="1"/>
  <c r="E67" i="5"/>
  <c r="F48" i="5"/>
  <c r="F49" i="5"/>
  <c r="F54" i="5"/>
  <c r="F69" i="5" s="1"/>
  <c r="F72" i="5" s="1"/>
  <c r="F67" i="5"/>
  <c r="C48" i="5"/>
  <c r="C55" i="5" s="1"/>
  <c r="E81" i="5" s="1"/>
  <c r="E78" i="5"/>
  <c r="E70" i="5"/>
  <c r="F70" i="5"/>
  <c r="D70" i="5"/>
  <c r="C71" i="5"/>
  <c r="F68" i="5"/>
  <c r="E55" i="5"/>
  <c r="F55" i="5"/>
  <c r="D55" i="5"/>
  <c r="F53" i="5"/>
  <c r="E53" i="5" l="1"/>
  <c r="E54" i="5"/>
  <c r="D54" i="5"/>
  <c r="D53" i="5"/>
  <c r="E69" i="5" l="1"/>
  <c r="E72" i="5" s="1"/>
  <c r="E68" i="5"/>
  <c r="D68" i="5"/>
  <c r="D69" i="5"/>
  <c r="D72" i="5" s="1"/>
  <c r="C73" i="5" s="1"/>
  <c r="B76" i="5" s="1"/>
  <c r="B78" i="5" s="1"/>
</calcChain>
</file>

<file path=xl/sharedStrings.xml><?xml version="1.0" encoding="utf-8"?>
<sst xmlns="http://schemas.openxmlformats.org/spreadsheetml/2006/main" count="117" uniqueCount="95">
  <si>
    <t>Nr</t>
  </si>
  <si>
    <t>Tehingu aeg</t>
  </si>
  <si>
    <t>Võrdlusühiku valik</t>
  </si>
  <si>
    <t>Võrdluselementide valik</t>
  </si>
  <si>
    <t>Ajaline kohandus, %</t>
  </si>
  <si>
    <t>Võrdlus</t>
  </si>
  <si>
    <t>Kohandus</t>
  </si>
  <si>
    <t>Summaarne kohandus, %</t>
  </si>
  <si>
    <t>Kohanduste absoluutväärtuste summa</t>
  </si>
  <si>
    <t>Kohanduste absoluutväärtuste summa on leitud kõikide kohanduste (sh. ajalise kohanduse) absoluutväärtuste summana</t>
  </si>
  <si>
    <t>Kaalud</t>
  </si>
  <si>
    <t>Kaalutud keskmise kohandatud tehingu hinna leidmiseks liidame kokku kaalutud tehingu hinnad</t>
  </si>
  <si>
    <t>Parim kasutus</t>
  </si>
  <si>
    <t>Kommentaarid ja selgitused</t>
  </si>
  <si>
    <t>Kommentaarid</t>
  </si>
  <si>
    <t>Võrdlustehinguks mittesobivuse põhjendus</t>
  </si>
  <si>
    <t>Alljärgnevas tabelis on toodud võrdlustehingute valiku põhjendused:</t>
  </si>
  <si>
    <t>samaväärne</t>
  </si>
  <si>
    <t>NB! Tegemist on vaid näitega ühest võimalikust lahenduskäigust!</t>
  </si>
  <si>
    <t>Võrdluselementideks on lisaks tehingu ajale tulenevalt hinnatava vara iseloomust esitatud algandmete põhjal valitud:</t>
  </si>
  <si>
    <t>Hinnatav vara</t>
  </si>
  <si>
    <r>
      <t xml:space="preserve">Tehingu hind, </t>
    </r>
    <r>
      <rPr>
        <sz val="10"/>
        <rFont val="Calibri"/>
        <family val="2"/>
        <charset val="186"/>
      </rPr>
      <t>€</t>
    </r>
  </si>
  <si>
    <t>Lõpptulemuse leidmisel kasutatakse kaalutud keskmist, kuna võrreldes aritmeetilise keskmisega annab see täpsema tulemuse (võimalik on parandada kohandamisel tekkivat ebatäpsust).</t>
  </si>
  <si>
    <t>Hinnatud turuväärtus ei sisalda käibemaksu.</t>
  </si>
  <si>
    <t>Kuna turuosalised teevad enda otsuseid arenduspotentsiaaliga kinnistute puhul lähtuvalt ehitusõiguse SBP-le taandatud tehingu hinnast, siis on võrdlusühikuks valitud tehingu hind taandatuna ehitusõiguse suletud brutopinnale.</t>
  </si>
  <si>
    <r>
      <t>Ajaldatud tehingu hind €/m</t>
    </r>
    <r>
      <rPr>
        <b/>
        <sz val="10"/>
        <color indexed="8"/>
        <rFont val="Calibri"/>
        <family val="2"/>
        <charset val="186"/>
      </rPr>
      <t>²</t>
    </r>
    <r>
      <rPr>
        <b/>
        <sz val="10"/>
        <color indexed="8"/>
        <rFont val="Arial"/>
        <family val="2"/>
      </rPr>
      <t>SBP</t>
    </r>
  </si>
  <si>
    <r>
      <t>Hoonestuse max SBP, m</t>
    </r>
    <r>
      <rPr>
        <sz val="10"/>
        <rFont val="Calibri"/>
        <family val="2"/>
        <charset val="186"/>
      </rPr>
      <t>²</t>
    </r>
  </si>
  <si>
    <t>olemas</t>
  </si>
  <si>
    <t>puudub</t>
  </si>
  <si>
    <t>Kaalutud keskmine kohandatud tehingu hind, €/m²SBP</t>
  </si>
  <si>
    <t>Summaarne kohandus, €/m²SBP</t>
  </si>
  <si>
    <t>Kohandatud tehingu hind, €/m²SBP</t>
  </si>
  <si>
    <t>Kaalutud tehingu hinnad, €/m²SBP</t>
  </si>
  <si>
    <t>Võrdlustehingute valik</t>
  </si>
  <si>
    <t>Üürilepingud</t>
  </si>
  <si>
    <t>1) Ehitusõiguse SBP suurus</t>
  </si>
  <si>
    <t xml:space="preserve">Teisi parameetreid ei ole võrdluselementidena vaadeldud, kuna vastavalt lähteandmetele ei oma need turuväärtuse kujunemisel tähtsust või on hinnatava varaga sarnased. </t>
  </si>
  <si>
    <t xml:space="preserve"> </t>
  </si>
  <si>
    <t>Liitumised tehnovõrkudega</t>
  </si>
  <si>
    <t>Max täisehitus</t>
  </si>
  <si>
    <t>Max korruselisus</t>
  </si>
  <si>
    <t>hinnad on vahepeal tõusnud</t>
  </si>
  <si>
    <t>väiksem, ühikuhind kõrgem</t>
  </si>
  <si>
    <t>parem</t>
  </si>
  <si>
    <t>tasumata</t>
  </si>
  <si>
    <t>tasutud</t>
  </si>
  <si>
    <t>Detailplaneering</t>
  </si>
  <si>
    <t>Hoonestuse max SBP, m²</t>
  </si>
  <si>
    <t>Tehingu hind, €/m²SBP</t>
  </si>
  <si>
    <t>Ajaline kohandus, €/m²SBP</t>
  </si>
  <si>
    <t>Kommentaar / võrdlus</t>
  </si>
  <si>
    <t>kehvem</t>
  </si>
  <si>
    <t>tasutud elektriliitumine</t>
  </si>
  <si>
    <t>Ilma tehnovõrkude (vee, kanalisatsiooni ja elektritrassidega) liitumislepinguteta kruntide hinnad on 10% võrra madalamad kui kinnistutel, milledel eelnimetatud liitumislepingud on olemas ja tasutud. Elektriliitumine moodustab tavaliselt poole toodud liitumistasudest</t>
  </si>
  <si>
    <t>sobib</t>
  </si>
  <si>
    <t>sotsiaalmaa, liiga erinev tehing</t>
  </si>
  <si>
    <t>tegemist ei ole vaba turu tingimustes müüdud kinnistuga (enampakkumine).</t>
  </si>
  <si>
    <t>ei ole vaba turu tingimustes tehtud tehing - ostja ja müüja on omavahel seotud.</t>
  </si>
  <si>
    <t>ei ole vaba turu tingimustes tehtud tehing - ostjaks on kohalik omavalitsus, seotud tänava laiendusega</t>
  </si>
  <si>
    <t>puudub piisav informatsioon tehingu kohta (tehnovõrkudega liitumistasud)</t>
  </si>
  <si>
    <t>ei ole vaba turu tingimustes tehtud tehing - ostjaks võib olla on erihuvidega isik, vara koormatud isikliku kasutusõigusega</t>
  </si>
  <si>
    <t>ei ole vaba turu tingimustes tehtud tehing - ostjaks on erihuvidega isik.</t>
  </si>
  <si>
    <t>võttes arvesse hinnatava vara parimat kasutust, liiga erinev tehing</t>
  </si>
  <si>
    <t>Arvestades teadaolevat informatsiooni (asukohta tiheda liiklusega tänavatest eemal männimetsa servas, üldplaneeringu järgset maakasutuse juhtotstarvet (elamumaa), kehtiva detailplaneeringuga ettenähtud ehitusõigust (2 korterelamut), olemasoleva hoonestuse mahtu ja olemust), on  hinnatava vara parimaks kasutuseks olemasoleva hoonestuse lammutamine ja kinnistu hoonestamine eluotstarbelise hoonestusega (korterelamud), kuna selliselt omandab vara kõrgeima väärtuse.</t>
  </si>
  <si>
    <t>Olemasolevad turutasemest kõrgemad tähtajalised üürilepingud ei mõjuta hinnatava vara turuväärtust, kuna üürilepingute tähtaeg saabub 1 kuu pärast, mis on lühem, kui analoogsete varade tavapärane müügiperiood viimaste aastate jooksul (6-12 kuud).</t>
  </si>
  <si>
    <t>sept. 19</t>
  </si>
  <si>
    <t>juuli 19</t>
  </si>
  <si>
    <t>elamumaa</t>
  </si>
  <si>
    <t>veebr. 19</t>
  </si>
  <si>
    <t>2018.a. IV kvartalist kuni 2019.a. I kvartali lõpuni tõusid hoonestamata ja/või arenduspotentsiaaliga maade hinnad kokku 5%. Alates 2019.a. aprillist on kahe järgmise kvartali jooksul antud varade hinnad tõusnud kokku ca 10%. 2019.a. IV kvartali alguses on hinnad püsinud stabiilsed. Kõik toimunud hinnamuutused on olnud kuude lõikes ühtlased</t>
  </si>
  <si>
    <t>suurem, ühikuhind madalam</t>
  </si>
  <si>
    <t xml:space="preserve">Ehitusõigusega kinnistute puhul kehtib tehinguhindade kujunemisel mastaabiefekt: hoone SBP on 2 000 – 3 500 m²: 5% kõrgem, hoone SBP on 3 501  – 6 000 m²: tegemist on optimaalse suurusega ehitusõigusega, hoone SBP on 6 001 – 9 000 m²: ühikuhind 10% madalam võrreldes optimaalsega
 </t>
  </si>
  <si>
    <t>E 85%/Ä15%</t>
  </si>
  <si>
    <t>Kinnistud, millel on kehtiv detailplaneering on keskmiselt 20% kõrgema hinnatasemega kui kehtiva detailplaneeringuta kinnistud.</t>
  </si>
  <si>
    <t>Kõikidel võrdlustehingutel võtame aluseks käibemaksuta tehingu hinna.</t>
  </si>
  <si>
    <t>Hinnatava vara turuväärtus avaldub ehitusõiguse suletud brutopinna ja kaalutud keskmise kohandatud pinnaühiku hinna korrutisena:</t>
  </si>
  <si>
    <t>2) Detailplaneeringu olemasolu</t>
  </si>
  <si>
    <t>3) Maakasutuse sihtotstarve</t>
  </si>
  <si>
    <t>4) Liitumised tehnovõrkudega</t>
  </si>
  <si>
    <t>Kuna kinnistul paikneb hindamise hetkel garaažikompleks, mille lammutuskulu on ilma km-ta ca 33 333 eurot, kuid võrdlustehingutel hoonestus puudub, siis lahutame saadud tulemusest veel olemasoleva hoone lammutamisega seotud turutasemele vastava kulu:</t>
  </si>
  <si>
    <t>liiga erinev vara, tegemist uue korterelamuga</t>
  </si>
  <si>
    <t>ajaliselt liiga vana tehing</t>
  </si>
  <si>
    <t>Maakasutuse sihtotstarve</t>
  </si>
  <si>
    <t>Võrdlustehing nr. 8</t>
  </si>
  <si>
    <t>Võrdlustehing nr.  11</t>
  </si>
  <si>
    <t>Võrdlustehing nr. 12</t>
  </si>
  <si>
    <r>
      <t xml:space="preserve">Turuväärtuse hindamine, </t>
    </r>
    <r>
      <rPr>
        <u/>
        <sz val="11"/>
        <rFont val="Arial"/>
        <family val="2"/>
      </rPr>
      <t>NB! Väärtuse kuupäevaks on 28.10.2019</t>
    </r>
  </si>
  <si>
    <t>Sarnaste varade likviidsus on madalam ja keskmine müügiperiood 6 kuni 12 kuud.</t>
  </si>
  <si>
    <t>Kuna on teada, et arenduspotentsiaaliga kinnistute turg on madalama efektiivsusega, siis on käesoleva hindamise täpsusasete mõnevõrra madalam (+/- 15%).</t>
  </si>
  <si>
    <t>Kinnistute, millele elamumaa sihtotstarbele lisaks on määratud ärimaa sihtotstarve hinnad on 10% madalamad võrreldes 100% elamumaa sihtotstarbega kinnistutega</t>
  </si>
  <si>
    <t>E 80%/Ä20%</t>
  </si>
  <si>
    <t xml:space="preserve">Kaalude andmisel on suurim kaal antud võrdlustehingule nr. 11, sest seda on kohandtud kõige vähem, väikseim kaal on antud võrdlustehingutele nr 8 ja 12, sest neid on kohandatud enam. </t>
  </si>
  <si>
    <t>Hinnatava vara turuväärtus on väärtuse kuupäeval: 488 519 eurot ehk ümardatult 490 000 eurot (102 €/m² taandatuna ehitusõiguse SBP-le).</t>
  </si>
  <si>
    <t>Kinnisasja pindala, m²</t>
  </si>
  <si>
    <t>hinnad on mõnevõrra tõusnud, kuid arvestades algandmete ja käesolevas hinnangus nõutud täpsust, võib turusituatsiooni pidada samaväärseks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</si>
</sst>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quot;€&quot;"/>
  </numFmts>
  <fonts count="34" x14ac:knownFonts="1">
    <font>
      <sz val="10"/>
      <name val="Arial"/>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18"/>
      <name val="Calibri"/>
      <family val="2"/>
      <charset val="186"/>
    </font>
    <font>
      <b/>
      <sz val="13"/>
      <color indexed="18"/>
      <name val="Calibri"/>
      <family val="2"/>
      <charset val="186"/>
    </font>
    <font>
      <b/>
      <sz val="11"/>
      <color indexed="18"/>
      <name val="Calibri"/>
      <family val="2"/>
      <charset val="186"/>
    </font>
    <font>
      <sz val="11"/>
      <color indexed="18"/>
      <name val="Calibri"/>
      <family val="2"/>
      <charset val="186"/>
    </font>
    <font>
      <b/>
      <sz val="11"/>
      <color indexed="8"/>
      <name val="Calibri"/>
      <family val="2"/>
      <charset val="186"/>
    </font>
    <font>
      <sz val="8"/>
      <name val="Arial"/>
      <family val="2"/>
      <charset val="186"/>
    </font>
    <font>
      <b/>
      <sz val="9"/>
      <color indexed="8"/>
      <name val="Arial"/>
      <family val="2"/>
    </font>
    <font>
      <sz val="9"/>
      <name val="Arial"/>
      <family val="2"/>
    </font>
    <font>
      <sz val="9"/>
      <color indexed="8"/>
      <name val="Arial"/>
      <family val="2"/>
    </font>
    <font>
      <b/>
      <sz val="10"/>
      <name val="Arial"/>
      <family val="2"/>
    </font>
    <font>
      <b/>
      <u/>
      <sz val="10"/>
      <name val="Arial"/>
      <family val="2"/>
    </font>
    <font>
      <i/>
      <sz val="10"/>
      <name val="Arial"/>
      <family val="2"/>
    </font>
    <font>
      <sz val="10"/>
      <name val="Arial"/>
      <family val="2"/>
    </font>
    <font>
      <sz val="10"/>
      <color indexed="8"/>
      <name val="Arial"/>
      <family val="2"/>
    </font>
    <font>
      <i/>
      <sz val="10"/>
      <color indexed="8"/>
      <name val="Arial"/>
      <family val="2"/>
    </font>
    <font>
      <b/>
      <sz val="10"/>
      <color indexed="8"/>
      <name val="Arial"/>
      <family val="2"/>
    </font>
    <font>
      <b/>
      <sz val="9"/>
      <name val="Arial"/>
      <family val="2"/>
    </font>
    <font>
      <sz val="10"/>
      <name val="Arial"/>
      <family val="2"/>
      <charset val="186"/>
    </font>
    <font>
      <sz val="10"/>
      <name val="Arial"/>
      <family val="2"/>
      <charset val="186"/>
    </font>
    <font>
      <i/>
      <sz val="10"/>
      <name val="Arial"/>
      <family val="2"/>
      <charset val="186"/>
    </font>
    <font>
      <sz val="10"/>
      <name val="Calibri"/>
      <family val="2"/>
      <charset val="186"/>
    </font>
    <font>
      <b/>
      <sz val="10"/>
      <color indexed="8"/>
      <name val="Calibri"/>
      <family val="2"/>
      <charset val="186"/>
    </font>
    <font>
      <b/>
      <u/>
      <sz val="11"/>
      <color indexed="8"/>
      <name val="Arial"/>
      <family val="2"/>
    </font>
    <font>
      <b/>
      <u/>
      <sz val="11"/>
      <name val="Arial"/>
      <family val="2"/>
    </font>
    <font>
      <u/>
      <sz val="11"/>
      <name val="Arial"/>
      <family val="2"/>
    </font>
    <font>
      <sz val="14"/>
      <color rgb="FF00B050"/>
      <name val="Arial"/>
      <family val="2"/>
    </font>
    <font>
      <sz val="10"/>
      <color rgb="FF00B050"/>
      <name val="Arial"/>
      <family val="2"/>
    </font>
  </fonts>
  <fills count="15">
    <fill>
      <patternFill patternType="none"/>
    </fill>
    <fill>
      <patternFill patternType="gray125"/>
    </fill>
    <fill>
      <patternFill patternType="solid">
        <fgColor indexed="22"/>
      </patternFill>
    </fill>
    <fill>
      <patternFill patternType="solid">
        <fgColor indexed="9"/>
      </patternFill>
    </fill>
    <fill>
      <patternFill patternType="solid">
        <fgColor indexed="11"/>
      </patternFill>
    </fill>
    <fill>
      <patternFill patternType="solid">
        <fgColor indexed="13"/>
      </patternFill>
    </fill>
    <fill>
      <patternFill patternType="solid">
        <fgColor indexed="21"/>
      </patternFill>
    </fill>
    <fill>
      <patternFill patternType="solid">
        <fgColor indexed="20"/>
      </patternFill>
    </fill>
    <fill>
      <patternFill patternType="solid">
        <fgColor indexed="15"/>
      </patternFill>
    </fill>
    <fill>
      <patternFill patternType="solid">
        <fgColor indexed="18"/>
      </patternFill>
    </fill>
    <fill>
      <patternFill patternType="solid">
        <fgColor indexed="10"/>
      </patternFill>
    </fill>
    <fill>
      <patternFill patternType="solid">
        <fgColor indexed="23"/>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8"/>
      </left>
      <right style="double">
        <color indexed="8"/>
      </right>
      <top style="double">
        <color indexed="8"/>
      </top>
      <bottom style="double">
        <color indexed="8"/>
      </bottom>
      <diagonal/>
    </border>
    <border>
      <left/>
      <right/>
      <top/>
      <bottom style="thick">
        <color indexed="18"/>
      </bottom>
      <diagonal/>
    </border>
    <border>
      <left/>
      <right/>
      <top/>
      <bottom style="thick">
        <color indexed="22"/>
      </bottom>
      <diagonal/>
    </border>
    <border>
      <left/>
      <right/>
      <top/>
      <bottom style="medium">
        <color indexed="21"/>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6">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5"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2" borderId="0" applyNumberFormat="0" applyBorder="0" applyAlignment="0" applyProtection="0"/>
    <xf numFmtId="0" fontId="4" fillId="11" borderId="2" applyNumberFormat="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2" borderId="1" applyNumberFormat="0" applyAlignment="0" applyProtection="0"/>
    <xf numFmtId="0" fontId="24" fillId="0" borderId="0"/>
    <xf numFmtId="0" fontId="11" fillId="2" borderId="6" applyNumberFormat="0" applyAlignment="0" applyProtection="0"/>
  </cellStyleXfs>
  <cellXfs count="152">
    <xf numFmtId="0" fontId="0" fillId="0" borderId="0" xfId="0"/>
    <xf numFmtId="0" fontId="0" fillId="0" borderId="0" xfId="0" applyAlignment="1">
      <alignment horizontal="left" wrapText="1"/>
    </xf>
    <xf numFmtId="0" fontId="17" fillId="0" borderId="0" xfId="0" applyFont="1"/>
    <xf numFmtId="0" fontId="0" fillId="0" borderId="0" xfId="0" applyFill="1"/>
    <xf numFmtId="0" fontId="0" fillId="0" borderId="7" xfId="0" applyFill="1" applyBorder="1"/>
    <xf numFmtId="0" fontId="16" fillId="0" borderId="8" xfId="0" applyFont="1" applyFill="1" applyBorder="1"/>
    <xf numFmtId="0" fontId="0" fillId="0" borderId="9" xfId="0" applyFill="1" applyBorder="1"/>
    <xf numFmtId="0" fontId="0" fillId="12" borderId="10" xfId="0" applyFill="1" applyBorder="1"/>
    <xf numFmtId="3" fontId="0" fillId="0" borderId="10" xfId="0" applyNumberFormat="1" applyFill="1" applyBorder="1"/>
    <xf numFmtId="0" fontId="0" fillId="0" borderId="10" xfId="0" applyFill="1" applyBorder="1"/>
    <xf numFmtId="0" fontId="0" fillId="0" borderId="11" xfId="0" applyFill="1" applyBorder="1"/>
    <xf numFmtId="0" fontId="18" fillId="0" borderId="9" xfId="0" applyFont="1" applyFill="1" applyBorder="1"/>
    <xf numFmtId="0" fontId="18" fillId="12" borderId="10" xfId="0" applyFont="1" applyFill="1" applyBorder="1"/>
    <xf numFmtId="0" fontId="18" fillId="0" borderId="10" xfId="0" applyFont="1" applyFill="1" applyBorder="1" applyAlignment="1">
      <alignment horizontal="center"/>
    </xf>
    <xf numFmtId="9" fontId="18" fillId="0" borderId="10" xfId="0" applyNumberFormat="1" applyFont="1" applyFill="1" applyBorder="1"/>
    <xf numFmtId="0" fontId="18" fillId="0" borderId="10" xfId="0" applyFont="1" applyFill="1" applyBorder="1" applyAlignment="1">
      <alignment horizontal="center" vertical="center"/>
    </xf>
    <xf numFmtId="0" fontId="0" fillId="0" borderId="12" xfId="0" applyFill="1" applyBorder="1"/>
    <xf numFmtId="0" fontId="0" fillId="0" borderId="13" xfId="0" applyFill="1" applyBorder="1"/>
    <xf numFmtId="0" fontId="11" fillId="0" borderId="0" xfId="0" applyFont="1"/>
    <xf numFmtId="0" fontId="15" fillId="0" borderId="0" xfId="0" applyFont="1" applyBorder="1" applyAlignment="1">
      <alignment horizontal="center"/>
    </xf>
    <xf numFmtId="0" fontId="15" fillId="0" borderId="0" xfId="0" applyFont="1" applyBorder="1"/>
    <xf numFmtId="0" fontId="15" fillId="0" borderId="0" xfId="0" applyFont="1" applyBorder="1" applyAlignment="1">
      <alignment horizontal="right" wrapText="1"/>
    </xf>
    <xf numFmtId="0" fontId="15" fillId="0" borderId="0" xfId="0" applyFont="1" applyBorder="1" applyAlignment="1">
      <alignment horizontal="right"/>
    </xf>
    <xf numFmtId="0" fontId="15" fillId="0" borderId="0" xfId="0" applyFont="1" applyBorder="1" applyAlignment="1">
      <alignment wrapText="1"/>
    </xf>
    <xf numFmtId="17" fontId="14" fillId="0" borderId="0" xfId="0" applyNumberFormat="1" applyFont="1" applyBorder="1" applyAlignment="1">
      <alignment horizontal="center"/>
    </xf>
    <xf numFmtId="3" fontId="15" fillId="0" borderId="0" xfId="0" applyNumberFormat="1" applyFont="1" applyBorder="1" applyAlignment="1">
      <alignment horizontal="right"/>
    </xf>
    <xf numFmtId="16" fontId="15" fillId="0" borderId="0" xfId="0" applyNumberFormat="1" applyFont="1" applyBorder="1" applyAlignment="1">
      <alignment horizontal="right" wrapText="1"/>
    </xf>
    <xf numFmtId="0" fontId="19" fillId="0" borderId="10" xfId="0" applyFont="1" applyFill="1" applyBorder="1"/>
    <xf numFmtId="0" fontId="22" fillId="0" borderId="9" xfId="0" applyFont="1" applyFill="1" applyBorder="1" applyAlignment="1">
      <alignment wrapText="1"/>
    </xf>
    <xf numFmtId="9" fontId="21" fillId="0" borderId="10" xfId="0" applyNumberFormat="1" applyFont="1" applyFill="1" applyBorder="1"/>
    <xf numFmtId="0" fontId="0" fillId="12" borderId="14" xfId="0" applyFill="1" applyBorder="1" applyAlignment="1">
      <alignment horizontal="left"/>
    </xf>
    <xf numFmtId="0" fontId="0" fillId="12" borderId="15" xfId="0" applyFill="1" applyBorder="1" applyAlignment="1">
      <alignment horizontal="left"/>
    </xf>
    <xf numFmtId="0" fontId="0" fillId="12" borderId="16" xfId="0" applyFill="1" applyBorder="1" applyAlignment="1">
      <alignment horizontal="left"/>
    </xf>
    <xf numFmtId="0" fontId="0" fillId="0" borderId="0" xfId="0" applyBorder="1"/>
    <xf numFmtId="0" fontId="15" fillId="0" borderId="0" xfId="0" applyFont="1" applyFill="1" applyBorder="1" applyAlignment="1">
      <alignment wrapText="1"/>
    </xf>
    <xf numFmtId="0" fontId="1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14" fillId="0" borderId="0" xfId="0" applyFont="1" applyFill="1"/>
    <xf numFmtId="0" fontId="14" fillId="0" borderId="0" xfId="0" applyFont="1" applyFill="1" applyBorder="1"/>
    <xf numFmtId="0" fontId="25" fillId="0" borderId="0" xfId="0" applyFont="1"/>
    <xf numFmtId="9" fontId="26" fillId="0" borderId="10" xfId="0" applyNumberFormat="1" applyFont="1" applyFill="1" applyBorder="1"/>
    <xf numFmtId="3" fontId="26" fillId="0" borderId="10" xfId="0" applyNumberFormat="1" applyFont="1" applyFill="1" applyBorder="1"/>
    <xf numFmtId="165" fontId="0" fillId="0" borderId="0" xfId="0" applyNumberFormat="1" applyAlignment="1">
      <alignment horizontal="left"/>
    </xf>
    <xf numFmtId="0" fontId="24" fillId="0" borderId="0" xfId="0" applyFont="1"/>
    <xf numFmtId="0" fontId="24" fillId="0" borderId="9" xfId="0" applyFont="1" applyFill="1" applyBorder="1"/>
    <xf numFmtId="49" fontId="24" fillId="0" borderId="10" xfId="0" applyNumberFormat="1" applyFont="1" applyFill="1" applyBorder="1"/>
    <xf numFmtId="49" fontId="24" fillId="0" borderId="10" xfId="0" applyNumberFormat="1" applyFont="1" applyFill="1" applyBorder="1" applyAlignment="1">
      <alignment horizontal="right"/>
    </xf>
    <xf numFmtId="0" fontId="18" fillId="0" borderId="10" xfId="0" applyFont="1" applyFill="1" applyBorder="1" applyAlignment="1">
      <alignment horizontal="center" wrapText="1"/>
    </xf>
    <xf numFmtId="2" fontId="0" fillId="0" borderId="10" xfId="0" applyNumberFormat="1" applyFill="1" applyBorder="1"/>
    <xf numFmtId="165" fontId="24" fillId="0" borderId="0" xfId="0" applyNumberFormat="1" applyFont="1" applyAlignment="1">
      <alignment horizontal="left"/>
    </xf>
    <xf numFmtId="0" fontId="19" fillId="0" borderId="0" xfId="0" applyFont="1" applyFill="1"/>
    <xf numFmtId="0" fontId="29" fillId="0" borderId="0" xfId="0" applyFont="1"/>
    <xf numFmtId="0" fontId="19" fillId="0" borderId="0" xfId="0" applyFont="1"/>
    <xf numFmtId="0" fontId="30" fillId="0" borderId="0" xfId="0" applyFont="1"/>
    <xf numFmtId="0" fontId="19" fillId="0" borderId="0" xfId="0" applyFont="1" applyBorder="1"/>
    <xf numFmtId="10" fontId="19" fillId="0" borderId="0" xfId="0" applyNumberFormat="1" applyFont="1"/>
    <xf numFmtId="0" fontId="19" fillId="0" borderId="10" xfId="0" applyFont="1" applyFill="1" applyBorder="1" applyAlignment="1">
      <alignment vertical="center" wrapText="1"/>
    </xf>
    <xf numFmtId="0" fontId="0" fillId="12" borderId="10" xfId="0" applyFill="1" applyBorder="1" applyAlignment="1">
      <alignment horizontal="left"/>
    </xf>
    <xf numFmtId="0" fontId="19" fillId="12" borderId="10" xfId="0" applyFont="1" applyFill="1" applyBorder="1" applyAlignment="1">
      <alignment horizontal="left"/>
    </xf>
    <xf numFmtId="3" fontId="0" fillId="0" borderId="10" xfId="0" applyNumberFormat="1" applyFill="1" applyBorder="1" applyAlignment="1">
      <alignment horizontal="left"/>
    </xf>
    <xf numFmtId="9" fontId="0" fillId="0" borderId="10" xfId="0" applyNumberFormat="1" applyFill="1" applyBorder="1" applyAlignment="1">
      <alignment horizontal="left"/>
    </xf>
    <xf numFmtId="3" fontId="21" fillId="0" borderId="10" xfId="0" applyNumberFormat="1" applyFont="1" applyFill="1" applyBorder="1" applyAlignment="1">
      <alignment horizontal="center" wrapText="1"/>
    </xf>
    <xf numFmtId="3" fontId="19" fillId="0" borderId="10" xfId="0" applyNumberFormat="1" applyFont="1" applyFill="1" applyBorder="1" applyAlignment="1">
      <alignment horizontal="left"/>
    </xf>
    <xf numFmtId="0" fontId="0" fillId="0" borderId="0" xfId="0" applyFill="1" applyBorder="1"/>
    <xf numFmtId="0" fontId="1" fillId="0" borderId="0" xfId="0" applyFont="1" applyFill="1" applyBorder="1"/>
    <xf numFmtId="4" fontId="1" fillId="0" borderId="0" xfId="0" applyNumberFormat="1" applyFont="1" applyFill="1" applyBorder="1"/>
    <xf numFmtId="0" fontId="19" fillId="0" borderId="0" xfId="0" applyFont="1" applyFill="1" applyBorder="1"/>
    <xf numFmtId="9" fontId="19" fillId="0" borderId="10" xfId="0" applyNumberFormat="1" applyFont="1" applyFill="1" applyBorder="1"/>
    <xf numFmtId="0" fontId="19" fillId="12" borderId="12" xfId="0" applyFont="1" applyFill="1" applyBorder="1"/>
    <xf numFmtId="0" fontId="29" fillId="0" borderId="0" xfId="0" applyFont="1" applyFill="1"/>
    <xf numFmtId="0" fontId="20" fillId="0" borderId="0" xfId="0" applyFont="1" applyFill="1"/>
    <xf numFmtId="164" fontId="18" fillId="0" borderId="10" xfId="0" applyNumberFormat="1" applyFont="1" applyFill="1" applyBorder="1"/>
    <xf numFmtId="0" fontId="32" fillId="0" borderId="0" xfId="0" applyFont="1"/>
    <xf numFmtId="0" fontId="33" fillId="0" borderId="0" xfId="0" applyFont="1"/>
    <xf numFmtId="3" fontId="0" fillId="0" borderId="0" xfId="0" applyNumberFormat="1"/>
    <xf numFmtId="0" fontId="0" fillId="12" borderId="14" xfId="0" applyFill="1" applyBorder="1" applyAlignment="1"/>
    <xf numFmtId="0" fontId="0" fillId="12" borderId="15" xfId="0" applyFill="1" applyBorder="1" applyAlignment="1"/>
    <xf numFmtId="0" fontId="0" fillId="12" borderId="16" xfId="0" applyFill="1" applyBorder="1" applyAlignment="1"/>
    <xf numFmtId="0" fontId="0" fillId="12" borderId="18" xfId="0" applyFill="1" applyBorder="1" applyAlignment="1"/>
    <xf numFmtId="0" fontId="0" fillId="12" borderId="0" xfId="0" applyFill="1" applyBorder="1" applyAlignment="1"/>
    <xf numFmtId="0" fontId="0" fillId="12" borderId="19" xfId="0" applyFill="1" applyBorder="1" applyAlignment="1"/>
    <xf numFmtId="0" fontId="0" fillId="12" borderId="20" xfId="0" applyFill="1" applyBorder="1" applyAlignment="1"/>
    <xf numFmtId="0" fontId="0" fillId="12" borderId="21" xfId="0" applyFill="1" applyBorder="1" applyAlignment="1"/>
    <xf numFmtId="0" fontId="0" fillId="12" borderId="22" xfId="0" applyFill="1" applyBorder="1" applyAlignment="1"/>
    <xf numFmtId="0" fontId="16" fillId="0" borderId="9" xfId="0" applyFont="1" applyFill="1" applyBorder="1"/>
    <xf numFmtId="0" fontId="16" fillId="12" borderId="10" xfId="0" applyFont="1" applyFill="1" applyBorder="1"/>
    <xf numFmtId="3" fontId="16" fillId="0" borderId="10" xfId="0" applyNumberFormat="1" applyFont="1" applyFill="1" applyBorder="1"/>
    <xf numFmtId="0" fontId="18" fillId="0" borderId="9" xfId="0" applyFont="1" applyFill="1" applyBorder="1" applyAlignment="1">
      <alignment vertical="center"/>
    </xf>
    <xf numFmtId="3" fontId="22" fillId="0" borderId="10" xfId="0" applyNumberFormat="1" applyFont="1" applyFill="1" applyBorder="1"/>
    <xf numFmtId="3" fontId="22" fillId="0" borderId="12" xfId="0" applyNumberFormat="1" applyFont="1" applyFill="1" applyBorder="1"/>
    <xf numFmtId="1" fontId="0" fillId="0" borderId="0" xfId="0" applyNumberFormat="1"/>
    <xf numFmtId="0" fontId="22" fillId="0" borderId="17" xfId="0" applyFont="1" applyFill="1" applyBorder="1" applyAlignment="1">
      <alignment wrapText="1"/>
    </xf>
    <xf numFmtId="0" fontId="0" fillId="14" borderId="10" xfId="0" applyFill="1" applyBorder="1" applyAlignment="1">
      <alignment horizontal="left"/>
    </xf>
    <xf numFmtId="0" fontId="22" fillId="0" borderId="0" xfId="0" applyFont="1" applyFill="1"/>
    <xf numFmtId="0" fontId="15" fillId="14" borderId="9" xfId="0" applyFont="1" applyFill="1" applyBorder="1" applyAlignment="1">
      <alignment horizontal="center"/>
    </xf>
    <xf numFmtId="0" fontId="15" fillId="14" borderId="17" xfId="0" applyFont="1" applyFill="1" applyBorder="1" applyAlignment="1">
      <alignment horizontal="center"/>
    </xf>
    <xf numFmtId="0" fontId="15" fillId="14" borderId="30" xfId="0" applyFont="1" applyFill="1" applyBorder="1" applyAlignment="1">
      <alignment horizontal="center"/>
    </xf>
    <xf numFmtId="0" fontId="13" fillId="13" borderId="7" xfId="0" applyFont="1" applyFill="1" applyBorder="1" applyAlignment="1">
      <alignment horizontal="center" vertical="center" wrapText="1"/>
    </xf>
    <xf numFmtId="0" fontId="19" fillId="14" borderId="0" xfId="0" applyFont="1" applyFill="1"/>
    <xf numFmtId="0" fontId="0" fillId="14" borderId="0" xfId="0" applyFill="1"/>
    <xf numFmtId="3" fontId="0" fillId="14" borderId="10" xfId="0" applyNumberFormat="1" applyFill="1" applyBorder="1"/>
    <xf numFmtId="0" fontId="24" fillId="14" borderId="9" xfId="0" applyFont="1" applyFill="1" applyBorder="1"/>
    <xf numFmtId="0" fontId="19" fillId="14" borderId="10" xfId="0" applyFont="1" applyFill="1" applyBorder="1" applyAlignment="1">
      <alignment vertical="center" wrapText="1"/>
    </xf>
    <xf numFmtId="0" fontId="24" fillId="14" borderId="23" xfId="0" applyFont="1" applyFill="1" applyBorder="1" applyAlignment="1">
      <alignment horizontal="left"/>
    </xf>
    <xf numFmtId="0" fontId="0" fillId="14" borderId="24" xfId="0" applyFill="1" applyBorder="1" applyAlignment="1">
      <alignment horizontal="left"/>
    </xf>
    <xf numFmtId="0" fontId="0" fillId="14" borderId="25" xfId="0" applyFill="1" applyBorder="1" applyAlignment="1">
      <alignment horizontal="left"/>
    </xf>
    <xf numFmtId="0" fontId="0" fillId="12" borderId="18" xfId="0" applyFill="1" applyBorder="1" applyAlignment="1">
      <alignment horizontal="center"/>
    </xf>
    <xf numFmtId="0" fontId="0" fillId="12" borderId="0" xfId="0" applyFill="1" applyBorder="1" applyAlignment="1">
      <alignment horizontal="center"/>
    </xf>
    <xf numFmtId="0" fontId="0" fillId="12" borderId="19" xfId="0" applyFill="1" applyBorder="1" applyAlignment="1">
      <alignment horizontal="center"/>
    </xf>
    <xf numFmtId="0" fontId="0" fillId="12" borderId="20" xfId="0" applyFill="1" applyBorder="1" applyAlignment="1">
      <alignment horizontal="center"/>
    </xf>
    <xf numFmtId="0" fontId="0" fillId="12" borderId="21" xfId="0" applyFill="1" applyBorder="1" applyAlignment="1">
      <alignment horizontal="center"/>
    </xf>
    <xf numFmtId="0" fontId="0" fillId="12" borderId="22" xfId="0" applyFill="1" applyBorder="1" applyAlignment="1">
      <alignment horizontal="center"/>
    </xf>
    <xf numFmtId="0" fontId="0" fillId="12" borderId="23" xfId="0" applyFill="1" applyBorder="1" applyAlignment="1">
      <alignment horizontal="left"/>
    </xf>
    <xf numFmtId="0" fontId="0" fillId="12" borderId="24" xfId="0" applyFill="1" applyBorder="1" applyAlignment="1">
      <alignment horizontal="left"/>
    </xf>
    <xf numFmtId="0" fontId="0" fillId="12" borderId="25" xfId="0" applyFill="1" applyBorder="1" applyAlignment="1">
      <alignment horizontal="left"/>
    </xf>
    <xf numFmtId="0" fontId="19" fillId="0" borderId="0" xfId="0" applyFont="1" applyBorder="1" applyAlignment="1">
      <alignment horizontal="left" wrapText="1"/>
    </xf>
    <xf numFmtId="0" fontId="24" fillId="0" borderId="14" xfId="0" applyFont="1" applyFill="1" applyBorder="1" applyAlignment="1">
      <alignment horizontal="left" wrapText="1"/>
    </xf>
    <xf numFmtId="0" fontId="0" fillId="0" borderId="15" xfId="0" applyFill="1" applyBorder="1" applyAlignment="1">
      <alignment horizontal="left" wrapText="1"/>
    </xf>
    <xf numFmtId="0" fontId="0" fillId="0" borderId="16" xfId="0" applyFill="1" applyBorder="1" applyAlignment="1">
      <alignment horizontal="left" wrapText="1"/>
    </xf>
    <xf numFmtId="0" fontId="0" fillId="0" borderId="20" xfId="0" applyFill="1" applyBorder="1" applyAlignment="1">
      <alignment horizontal="left" wrapText="1"/>
    </xf>
    <xf numFmtId="0" fontId="0" fillId="0" borderId="21" xfId="0" applyFill="1" applyBorder="1" applyAlignment="1">
      <alignment horizontal="left" wrapText="1"/>
    </xf>
    <xf numFmtId="0" fontId="0" fillId="0" borderId="22" xfId="0" applyFill="1" applyBorder="1" applyAlignment="1">
      <alignment horizontal="left" wrapText="1"/>
    </xf>
    <xf numFmtId="0" fontId="24" fillId="0" borderId="23" xfId="0" applyFont="1" applyFill="1" applyBorder="1" applyAlignment="1">
      <alignment horizontal="left" vertical="center" wrapText="1"/>
    </xf>
    <xf numFmtId="0" fontId="0" fillId="0" borderId="24" xfId="0" applyFill="1" applyBorder="1" applyAlignment="1">
      <alignment horizontal="left" vertical="center" wrapText="1"/>
    </xf>
    <xf numFmtId="0" fontId="0" fillId="0" borderId="25" xfId="0" applyFill="1" applyBorder="1" applyAlignment="1">
      <alignment horizontal="left" vertical="center" wrapText="1"/>
    </xf>
    <xf numFmtId="0" fontId="24" fillId="13" borderId="14" xfId="0" applyFont="1" applyFill="1" applyBorder="1" applyAlignment="1">
      <alignment horizontal="center" vertical="center" wrapText="1"/>
    </xf>
    <xf numFmtId="0" fontId="24" fillId="13" borderId="15" xfId="0" applyFont="1" applyFill="1" applyBorder="1" applyAlignment="1">
      <alignment horizontal="center" vertical="center" wrapText="1"/>
    </xf>
    <xf numFmtId="0" fontId="24" fillId="13" borderId="16" xfId="0" applyFont="1" applyFill="1" applyBorder="1" applyAlignment="1">
      <alignment horizontal="center" vertical="center" wrapText="1"/>
    </xf>
    <xf numFmtId="0" fontId="24" fillId="13" borderId="18" xfId="0" applyFont="1" applyFill="1" applyBorder="1" applyAlignment="1">
      <alignment horizontal="center" vertical="center" wrapText="1"/>
    </xf>
    <xf numFmtId="0" fontId="24" fillId="13" borderId="0" xfId="0" applyFont="1" applyFill="1" applyBorder="1" applyAlignment="1">
      <alignment horizontal="center" vertical="center" wrapText="1"/>
    </xf>
    <xf numFmtId="0" fontId="24" fillId="13" borderId="19"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4" fillId="0" borderId="0" xfId="0" applyFont="1" applyFill="1" applyBorder="1" applyAlignment="1">
      <alignment horizontal="left"/>
    </xf>
    <xf numFmtId="0" fontId="14" fillId="0" borderId="10" xfId="0" applyFont="1" applyFill="1" applyBorder="1" applyAlignment="1">
      <alignment horizontal="left"/>
    </xf>
    <xf numFmtId="0" fontId="14" fillId="0" borderId="11" xfId="0" applyFont="1" applyFill="1" applyBorder="1" applyAlignment="1">
      <alignment horizontal="left"/>
    </xf>
    <xf numFmtId="0" fontId="23" fillId="13" borderId="8" xfId="0" applyFont="1" applyFill="1" applyBorder="1" applyAlignment="1">
      <alignment horizontal="left" vertical="center"/>
    </xf>
    <xf numFmtId="0" fontId="23" fillId="13" borderId="26" xfId="0" applyFont="1" applyFill="1" applyBorder="1" applyAlignment="1">
      <alignment horizontal="left" vertical="center"/>
    </xf>
    <xf numFmtId="0" fontId="14" fillId="0" borderId="23" xfId="0" applyFont="1" applyFill="1" applyBorder="1" applyAlignment="1">
      <alignment horizontal="left"/>
    </xf>
    <xf numFmtId="0" fontId="14" fillId="0" borderId="24" xfId="0" applyFont="1" applyFill="1" applyBorder="1" applyAlignment="1">
      <alignment horizontal="left"/>
    </xf>
    <xf numFmtId="0" fontId="14" fillId="0" borderId="25" xfId="0" applyFont="1" applyFill="1" applyBorder="1" applyAlignment="1">
      <alignment horizontal="left"/>
    </xf>
    <xf numFmtId="0" fontId="14" fillId="0" borderId="10" xfId="34" applyFont="1" applyFill="1" applyBorder="1" applyAlignment="1">
      <alignment horizontal="left"/>
    </xf>
    <xf numFmtId="0" fontId="14" fillId="0" borderId="11" xfId="34" applyFont="1" applyFill="1" applyBorder="1" applyAlignment="1">
      <alignment horizontal="left"/>
    </xf>
    <xf numFmtId="0" fontId="16" fillId="0" borderId="27" xfId="0" applyFont="1" applyFill="1" applyBorder="1" applyAlignment="1">
      <alignment horizontal="left"/>
    </xf>
    <xf numFmtId="0" fontId="16" fillId="0" borderId="28" xfId="0" applyFont="1" applyFill="1" applyBorder="1" applyAlignment="1">
      <alignment horizontal="left"/>
    </xf>
    <xf numFmtId="0" fontId="16" fillId="0" borderId="29" xfId="0" applyFont="1" applyFill="1" applyBorder="1" applyAlignment="1">
      <alignment horizontal="left"/>
    </xf>
    <xf numFmtId="0" fontId="14" fillId="0" borderId="0" xfId="34" applyFont="1" applyFill="1" applyBorder="1" applyAlignment="1">
      <alignment horizontal="left"/>
    </xf>
    <xf numFmtId="0" fontId="14" fillId="0" borderId="12" xfId="0" applyFont="1" applyFill="1" applyBorder="1" applyAlignment="1">
      <alignment horizontal="left"/>
    </xf>
    <xf numFmtId="0" fontId="14" fillId="0" borderId="13" xfId="0" applyFont="1" applyFill="1" applyBorder="1" applyAlignment="1">
      <alignment horizontal="left"/>
    </xf>
    <xf numFmtId="0" fontId="14" fillId="0" borderId="31" xfId="0" applyFont="1" applyFill="1" applyBorder="1" applyAlignment="1">
      <alignment horizontal="left"/>
    </xf>
    <xf numFmtId="0" fontId="14" fillId="0" borderId="32" xfId="0" applyFont="1" applyFill="1" applyBorder="1" applyAlignment="1">
      <alignment horizontal="left"/>
    </xf>
  </cellXfs>
  <cellStyles count="3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heck Cell" xfId="26" xr:uid="{00000000-0005-0000-0000-000019000000}"/>
    <cellStyle name="Explanatory Text" xfId="27" xr:uid="{00000000-0005-0000-0000-00001A000000}"/>
    <cellStyle name="Good" xfId="28" xr:uid="{00000000-0005-0000-0000-00001B000000}"/>
    <cellStyle name="Heading 1" xfId="29" xr:uid="{00000000-0005-0000-0000-00001C000000}"/>
    <cellStyle name="Heading 2" xfId="30" xr:uid="{00000000-0005-0000-0000-00001D000000}"/>
    <cellStyle name="Heading 3" xfId="31" xr:uid="{00000000-0005-0000-0000-00001E000000}"/>
    <cellStyle name="Heading 4" xfId="32" xr:uid="{00000000-0005-0000-0000-00001F000000}"/>
    <cellStyle name="Input" xfId="33" xr:uid="{00000000-0005-0000-0000-000020000000}"/>
    <cellStyle name="Normal" xfId="0" builtinId="0"/>
    <cellStyle name="Normal 2" xfId="34" xr:uid="{00000000-0005-0000-0000-000022000000}"/>
    <cellStyle name="Output" xfId="35"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87"/>
  <sheetViews>
    <sheetView tabSelected="1" zoomScale="80" zoomScaleNormal="80" workbookViewId="0">
      <selection activeCell="C94" sqref="C94"/>
    </sheetView>
  </sheetViews>
  <sheetFormatPr defaultRowHeight="12.5" x14ac:dyDescent="0.25"/>
  <cols>
    <col min="1" max="1" width="2.54296875" customWidth="1"/>
    <col min="2" max="2" width="32.26953125" customWidth="1"/>
    <col min="3" max="3" width="20.1796875" customWidth="1"/>
    <col min="4" max="4" width="19.453125" customWidth="1"/>
    <col min="5" max="5" width="19.1796875" customWidth="1"/>
    <col min="6" max="6" width="20" customWidth="1"/>
    <col min="7" max="7" width="14.54296875" customWidth="1"/>
    <col min="8" max="8" width="13.81640625" customWidth="1"/>
    <col min="9" max="9" width="10.54296875" customWidth="1"/>
    <col min="10" max="10" width="14" customWidth="1"/>
    <col min="11" max="11" width="83.453125" customWidth="1"/>
    <col min="12" max="12" width="10.1796875" customWidth="1"/>
    <col min="13" max="13" width="11.81640625" customWidth="1"/>
    <col min="14" max="14" width="48.54296875" customWidth="1"/>
  </cols>
  <sheetData>
    <row r="2" spans="2:14" ht="17.5" x14ac:dyDescent="0.35">
      <c r="B2" s="72" t="s">
        <v>18</v>
      </c>
      <c r="C2" s="73"/>
      <c r="D2" s="73"/>
    </row>
    <row r="4" spans="2:14" ht="14" x14ac:dyDescent="0.3">
      <c r="B4" s="51" t="s">
        <v>12</v>
      </c>
    </row>
    <row r="5" spans="2:14" ht="16.5" customHeight="1" x14ac:dyDescent="0.25">
      <c r="B5" s="52" t="s">
        <v>63</v>
      </c>
    </row>
    <row r="6" spans="2:14" ht="16.5" customHeight="1" x14ac:dyDescent="0.25">
      <c r="B6" s="52"/>
    </row>
    <row r="7" spans="2:14" ht="16.5" customHeight="1" x14ac:dyDescent="0.3">
      <c r="B7" s="53" t="s">
        <v>34</v>
      </c>
    </row>
    <row r="8" spans="2:14" ht="16.5" customHeight="1" x14ac:dyDescent="0.25">
      <c r="B8" s="50" t="s">
        <v>64</v>
      </c>
    </row>
    <row r="9" spans="2:14" ht="16.5" customHeight="1" x14ac:dyDescent="0.25">
      <c r="B9" s="52"/>
    </row>
    <row r="10" spans="2:14" ht="14" x14ac:dyDescent="0.3">
      <c r="B10" s="69" t="s">
        <v>33</v>
      </c>
    </row>
    <row r="11" spans="2:14" x14ac:dyDescent="0.25">
      <c r="B11" s="70" t="s">
        <v>16</v>
      </c>
      <c r="H11" s="52"/>
      <c r="I11" s="33"/>
      <c r="J11" s="33"/>
      <c r="K11" s="33"/>
      <c r="L11" s="33"/>
      <c r="M11" s="33"/>
    </row>
    <row r="12" spans="2:14" ht="13" thickBot="1" x14ac:dyDescent="0.3">
      <c r="I12" s="33"/>
      <c r="J12" s="33"/>
      <c r="K12" s="33"/>
      <c r="L12" s="33"/>
      <c r="M12" s="33"/>
    </row>
    <row r="13" spans="2:14" s="37" customFormat="1" ht="15.75" customHeight="1" x14ac:dyDescent="0.25">
      <c r="B13" s="97" t="s">
        <v>0</v>
      </c>
      <c r="C13" s="137" t="s">
        <v>15</v>
      </c>
      <c r="D13" s="137"/>
      <c r="E13" s="137"/>
      <c r="F13" s="137"/>
      <c r="G13" s="138"/>
      <c r="H13" s="35"/>
      <c r="I13" s="134"/>
      <c r="J13" s="134"/>
      <c r="K13" s="134"/>
      <c r="L13" s="134"/>
      <c r="M13" s="134"/>
      <c r="N13" s="36"/>
    </row>
    <row r="14" spans="2:14" s="37" customFormat="1" ht="13.5" customHeight="1" x14ac:dyDescent="0.25">
      <c r="B14" s="94">
        <v>1</v>
      </c>
      <c r="C14" s="135" t="s">
        <v>56</v>
      </c>
      <c r="D14" s="135"/>
      <c r="E14" s="135"/>
      <c r="F14" s="135"/>
      <c r="G14" s="136"/>
      <c r="H14" s="34"/>
      <c r="I14" s="134"/>
      <c r="J14" s="134"/>
      <c r="K14" s="134"/>
      <c r="L14" s="134"/>
      <c r="M14" s="134"/>
      <c r="N14" s="38"/>
    </row>
    <row r="15" spans="2:14" s="37" customFormat="1" ht="13.5" customHeight="1" x14ac:dyDescent="0.25">
      <c r="B15" s="94">
        <v>2</v>
      </c>
      <c r="C15" s="135" t="s">
        <v>61</v>
      </c>
      <c r="D15" s="135"/>
      <c r="E15" s="135"/>
      <c r="F15" s="135"/>
      <c r="G15" s="136"/>
      <c r="H15" s="34"/>
      <c r="I15" s="38"/>
      <c r="J15" s="38"/>
      <c r="K15" s="38"/>
      <c r="L15" s="38"/>
      <c r="M15" s="38"/>
      <c r="N15" s="38"/>
    </row>
    <row r="16" spans="2:14" s="37" customFormat="1" ht="13.5" customHeight="1" x14ac:dyDescent="0.25">
      <c r="B16" s="94">
        <v>3</v>
      </c>
      <c r="C16" s="135" t="s">
        <v>80</v>
      </c>
      <c r="D16" s="135"/>
      <c r="E16" s="135"/>
      <c r="F16" s="135"/>
      <c r="G16" s="136"/>
      <c r="H16" s="34"/>
      <c r="I16" s="134"/>
      <c r="J16" s="134"/>
      <c r="K16" s="134"/>
      <c r="L16" s="134"/>
      <c r="M16" s="134"/>
      <c r="N16" s="38"/>
    </row>
    <row r="17" spans="2:14" s="37" customFormat="1" ht="13.5" customHeight="1" x14ac:dyDescent="0.25">
      <c r="B17" s="94">
        <v>4</v>
      </c>
      <c r="C17" s="135" t="s">
        <v>61</v>
      </c>
      <c r="D17" s="135"/>
      <c r="E17" s="135"/>
      <c r="F17" s="135"/>
      <c r="G17" s="136"/>
      <c r="H17" s="34"/>
      <c r="I17" s="134"/>
      <c r="J17" s="134"/>
      <c r="K17" s="134"/>
      <c r="L17" s="134"/>
      <c r="M17" s="134"/>
      <c r="N17" s="38"/>
    </row>
    <row r="18" spans="2:14" s="37" customFormat="1" ht="13.5" customHeight="1" x14ac:dyDescent="0.25">
      <c r="B18" s="94">
        <v>5</v>
      </c>
      <c r="C18" s="135" t="s">
        <v>57</v>
      </c>
      <c r="D18" s="135"/>
      <c r="E18" s="135"/>
      <c r="F18" s="135"/>
      <c r="G18" s="136"/>
      <c r="H18" s="34"/>
      <c r="I18" s="38"/>
      <c r="J18" s="38"/>
      <c r="K18" s="38"/>
      <c r="L18" s="38"/>
      <c r="M18" s="38"/>
      <c r="N18" s="38"/>
    </row>
    <row r="19" spans="2:14" s="37" customFormat="1" ht="13.5" customHeight="1" x14ac:dyDescent="0.25">
      <c r="B19" s="94">
        <v>6</v>
      </c>
      <c r="C19" s="135" t="s">
        <v>60</v>
      </c>
      <c r="D19" s="135"/>
      <c r="E19" s="135"/>
      <c r="F19" s="135"/>
      <c r="G19" s="136"/>
      <c r="H19" s="34"/>
      <c r="I19" s="38"/>
      <c r="J19" s="38"/>
      <c r="K19" s="38"/>
      <c r="L19" s="38"/>
      <c r="M19" s="38"/>
      <c r="N19" s="38"/>
    </row>
    <row r="20" spans="2:14" s="37" customFormat="1" ht="13.5" customHeight="1" x14ac:dyDescent="0.25">
      <c r="B20" s="94">
        <v>7</v>
      </c>
      <c r="C20" s="135" t="s">
        <v>81</v>
      </c>
      <c r="D20" s="135"/>
      <c r="E20" s="135"/>
      <c r="F20" s="135"/>
      <c r="G20" s="136"/>
      <c r="H20" s="34"/>
      <c r="I20" s="38"/>
      <c r="J20" s="38"/>
      <c r="K20" s="38"/>
      <c r="L20" s="38"/>
      <c r="M20" s="38"/>
      <c r="N20" s="38"/>
    </row>
    <row r="21" spans="2:14" s="37" customFormat="1" ht="13.5" customHeight="1" x14ac:dyDescent="0.25">
      <c r="B21" s="94">
        <v>8</v>
      </c>
      <c r="C21" s="139" t="s">
        <v>54</v>
      </c>
      <c r="D21" s="140"/>
      <c r="E21" s="140"/>
      <c r="F21" s="140"/>
      <c r="G21" s="141"/>
      <c r="H21" s="34"/>
      <c r="I21" s="134"/>
      <c r="J21" s="134"/>
      <c r="K21" s="134"/>
      <c r="L21" s="134"/>
      <c r="M21" s="134"/>
      <c r="N21" s="38"/>
    </row>
    <row r="22" spans="2:14" s="37" customFormat="1" ht="13.5" customHeight="1" x14ac:dyDescent="0.25">
      <c r="B22" s="94">
        <v>9</v>
      </c>
      <c r="C22" s="135" t="s">
        <v>59</v>
      </c>
      <c r="D22" s="135"/>
      <c r="E22" s="135"/>
      <c r="F22" s="135"/>
      <c r="G22" s="136"/>
      <c r="H22" s="34"/>
      <c r="I22" s="134"/>
      <c r="J22" s="134"/>
      <c r="K22" s="134"/>
      <c r="L22" s="134"/>
      <c r="M22" s="134"/>
      <c r="N22" s="38"/>
    </row>
    <row r="23" spans="2:14" s="37" customFormat="1" ht="13.5" customHeight="1" x14ac:dyDescent="0.25">
      <c r="B23" s="94">
        <v>10</v>
      </c>
      <c r="C23" s="135" t="s">
        <v>57</v>
      </c>
      <c r="D23" s="135"/>
      <c r="E23" s="135"/>
      <c r="F23" s="135"/>
      <c r="G23" s="136"/>
      <c r="H23" s="34"/>
      <c r="I23" s="134"/>
      <c r="J23" s="134"/>
      <c r="K23" s="134"/>
      <c r="L23" s="134"/>
      <c r="M23" s="134"/>
      <c r="N23" s="38"/>
    </row>
    <row r="24" spans="2:14" s="37" customFormat="1" ht="13.5" customHeight="1" x14ac:dyDescent="0.25">
      <c r="B24" s="94">
        <v>11</v>
      </c>
      <c r="C24" s="135" t="s">
        <v>54</v>
      </c>
      <c r="D24" s="135"/>
      <c r="E24" s="135"/>
      <c r="F24" s="135"/>
      <c r="G24" s="136"/>
      <c r="H24" s="34"/>
      <c r="I24" s="134"/>
      <c r="J24" s="134"/>
      <c r="K24" s="134"/>
      <c r="L24" s="134"/>
      <c r="M24" s="134"/>
      <c r="N24" s="38"/>
    </row>
    <row r="25" spans="2:14" s="37" customFormat="1" ht="13.5" customHeight="1" x14ac:dyDescent="0.25">
      <c r="B25" s="94">
        <v>12</v>
      </c>
      <c r="C25" s="142" t="s">
        <v>54</v>
      </c>
      <c r="D25" s="142"/>
      <c r="E25" s="142"/>
      <c r="F25" s="142"/>
      <c r="G25" s="143"/>
      <c r="H25" s="34"/>
      <c r="I25" s="147"/>
      <c r="J25" s="147"/>
      <c r="K25" s="147"/>
      <c r="L25" s="147"/>
      <c r="M25" s="147"/>
      <c r="N25" s="38"/>
    </row>
    <row r="26" spans="2:14" s="37" customFormat="1" ht="13.5" customHeight="1" x14ac:dyDescent="0.25">
      <c r="B26" s="96">
        <v>13</v>
      </c>
      <c r="C26" s="150" t="s">
        <v>62</v>
      </c>
      <c r="D26" s="150"/>
      <c r="E26" s="150"/>
      <c r="F26" s="150"/>
      <c r="G26" s="151"/>
      <c r="H26" s="34"/>
      <c r="I26" s="134"/>
      <c r="J26" s="134"/>
      <c r="K26" s="134"/>
      <c r="L26" s="134"/>
      <c r="M26" s="134"/>
      <c r="N26" s="38"/>
    </row>
    <row r="27" spans="2:14" s="37" customFormat="1" ht="13.5" customHeight="1" x14ac:dyDescent="0.25">
      <c r="B27" s="94">
        <v>14</v>
      </c>
      <c r="C27" s="142" t="s">
        <v>55</v>
      </c>
      <c r="D27" s="142"/>
      <c r="E27" s="142"/>
      <c r="F27" s="142"/>
      <c r="G27" s="143"/>
      <c r="H27" s="34"/>
      <c r="I27" s="134"/>
      <c r="J27" s="134"/>
      <c r="K27" s="134"/>
      <c r="L27" s="134"/>
      <c r="M27" s="134"/>
      <c r="N27" s="38"/>
    </row>
    <row r="28" spans="2:14" s="37" customFormat="1" ht="13.5" customHeight="1" thickBot="1" x14ac:dyDescent="0.3">
      <c r="B28" s="95">
        <v>15</v>
      </c>
      <c r="C28" s="148" t="s">
        <v>58</v>
      </c>
      <c r="D28" s="148"/>
      <c r="E28" s="148"/>
      <c r="F28" s="148"/>
      <c r="G28" s="149"/>
      <c r="H28" s="34"/>
      <c r="I28" s="147"/>
      <c r="J28" s="147"/>
      <c r="K28" s="147"/>
      <c r="L28" s="147"/>
      <c r="M28" s="147"/>
      <c r="N28" s="38"/>
    </row>
    <row r="29" spans="2:14" x14ac:dyDescent="0.25">
      <c r="B29" s="19"/>
      <c r="C29" s="20"/>
      <c r="D29" s="21"/>
      <c r="E29" s="21"/>
      <c r="F29" s="22"/>
      <c r="G29" s="20"/>
      <c r="H29" s="26"/>
      <c r="I29" s="23"/>
      <c r="J29" s="23"/>
      <c r="K29" s="24"/>
      <c r="L29" s="25"/>
      <c r="M29" s="33"/>
    </row>
    <row r="30" spans="2:14" ht="14" x14ac:dyDescent="0.3">
      <c r="B30" s="51" t="s">
        <v>2</v>
      </c>
      <c r="C30" s="52"/>
      <c r="D30" s="52"/>
      <c r="E30" s="52"/>
      <c r="F30" s="52"/>
      <c r="G30" s="52"/>
      <c r="H30" s="52"/>
      <c r="I30" s="52"/>
      <c r="J30" s="52"/>
      <c r="K30" s="52"/>
    </row>
    <row r="31" spans="2:14" ht="16.399999999999999" customHeight="1" x14ac:dyDescent="0.25">
      <c r="B31" s="115" t="s">
        <v>24</v>
      </c>
      <c r="C31" s="115"/>
      <c r="D31" s="115"/>
      <c r="E31" s="115"/>
      <c r="F31" s="115"/>
      <c r="G31" s="115"/>
      <c r="H31" s="115"/>
      <c r="I31" s="115"/>
      <c r="J31" s="115"/>
      <c r="K31" s="115"/>
      <c r="L31" s="1"/>
    </row>
    <row r="32" spans="2:14" x14ac:dyDescent="0.25">
      <c r="B32" s="52"/>
      <c r="C32" s="52"/>
      <c r="D32" s="52"/>
      <c r="E32" s="52"/>
      <c r="F32" s="52"/>
      <c r="G32" s="52"/>
      <c r="H32" s="52"/>
      <c r="I32" s="52"/>
      <c r="J32" s="52"/>
      <c r="K32" s="52"/>
    </row>
    <row r="33" spans="2:12" ht="14" x14ac:dyDescent="0.3">
      <c r="B33" s="51" t="s">
        <v>3</v>
      </c>
      <c r="C33" s="52"/>
      <c r="D33" s="52"/>
      <c r="E33" s="52"/>
      <c r="F33" s="52"/>
      <c r="G33" s="52"/>
      <c r="H33" s="98"/>
      <c r="I33" s="98"/>
      <c r="J33" s="98"/>
      <c r="K33" s="52"/>
    </row>
    <row r="34" spans="2:12" x14ac:dyDescent="0.25">
      <c r="B34" s="52" t="s">
        <v>19</v>
      </c>
      <c r="C34" s="52"/>
      <c r="D34" s="52"/>
      <c r="E34" s="52"/>
      <c r="F34" s="54"/>
      <c r="G34" s="52"/>
      <c r="H34" s="98"/>
      <c r="I34" s="98"/>
      <c r="J34" s="98"/>
      <c r="K34" s="52"/>
    </row>
    <row r="35" spans="2:12" x14ac:dyDescent="0.25">
      <c r="B35" s="52" t="s">
        <v>35</v>
      </c>
      <c r="C35" s="52"/>
      <c r="D35" s="52"/>
      <c r="E35" s="52"/>
      <c r="F35" s="52"/>
      <c r="G35" s="52"/>
      <c r="H35" s="98"/>
      <c r="I35" s="99"/>
      <c r="J35" s="98"/>
      <c r="K35" s="52"/>
    </row>
    <row r="36" spans="2:12" x14ac:dyDescent="0.25">
      <c r="B36" s="52" t="s">
        <v>76</v>
      </c>
      <c r="C36" s="52"/>
      <c r="D36" s="52"/>
      <c r="E36" s="52"/>
      <c r="F36" s="55"/>
      <c r="G36" s="52"/>
      <c r="H36" s="99"/>
      <c r="I36" s="99"/>
      <c r="J36" s="99"/>
      <c r="K36" s="52"/>
    </row>
    <row r="37" spans="2:12" x14ac:dyDescent="0.25">
      <c r="B37" s="52" t="s">
        <v>77</v>
      </c>
      <c r="C37" s="52"/>
      <c r="D37" s="52"/>
      <c r="E37" s="52"/>
      <c r="F37" s="55"/>
      <c r="G37" s="52"/>
      <c r="H37" s="98"/>
      <c r="I37" s="99"/>
      <c r="J37" s="99"/>
      <c r="K37" s="52"/>
    </row>
    <row r="38" spans="2:12" x14ac:dyDescent="0.25">
      <c r="B38" s="52" t="s">
        <v>78</v>
      </c>
      <c r="C38" s="52"/>
      <c r="D38" s="52"/>
      <c r="E38" s="52"/>
      <c r="F38" s="52"/>
      <c r="G38" s="52"/>
      <c r="H38" s="98"/>
      <c r="I38" s="98"/>
      <c r="J38" s="98"/>
      <c r="K38" s="52"/>
    </row>
    <row r="39" spans="2:12" ht="18.75" customHeight="1" x14ac:dyDescent="0.25">
      <c r="B39" s="115" t="s">
        <v>36</v>
      </c>
      <c r="C39" s="115"/>
      <c r="D39" s="115"/>
      <c r="E39" s="115"/>
      <c r="F39" s="115"/>
      <c r="G39" s="115"/>
      <c r="H39" s="115"/>
      <c r="I39" s="115"/>
      <c r="J39" s="115"/>
      <c r="K39" s="115"/>
      <c r="L39" s="1"/>
    </row>
    <row r="40" spans="2:12" x14ac:dyDescent="0.25">
      <c r="B40" s="52"/>
      <c r="C40" s="52"/>
      <c r="D40" s="52"/>
      <c r="E40" s="52"/>
      <c r="F40" s="52"/>
      <c r="G40" s="52"/>
      <c r="H40" s="52"/>
      <c r="I40" s="52"/>
      <c r="J40" s="52"/>
      <c r="K40" s="52"/>
    </row>
    <row r="41" spans="2:12" ht="14" x14ac:dyDescent="0.3">
      <c r="B41" s="53" t="s">
        <v>86</v>
      </c>
      <c r="C41" s="52"/>
      <c r="D41" s="52"/>
      <c r="E41" s="52"/>
      <c r="F41" s="52"/>
      <c r="G41" s="52"/>
      <c r="H41" s="52"/>
      <c r="I41" s="52"/>
      <c r="J41" s="52"/>
      <c r="K41" s="52"/>
    </row>
    <row r="42" spans="2:12" ht="13" thickBot="1" x14ac:dyDescent="0.3">
      <c r="B42" s="3"/>
      <c r="C42" s="3"/>
      <c r="D42" s="50"/>
      <c r="E42" s="50"/>
      <c r="F42" s="50"/>
      <c r="G42" s="3"/>
      <c r="H42" s="3"/>
      <c r="I42" s="3"/>
      <c r="J42" s="3"/>
      <c r="K42" s="3"/>
    </row>
    <row r="43" spans="2:12" ht="13" x14ac:dyDescent="0.3">
      <c r="B43" s="4"/>
      <c r="C43" s="5" t="s">
        <v>20</v>
      </c>
      <c r="D43" s="5" t="s">
        <v>83</v>
      </c>
      <c r="E43" s="5" t="s">
        <v>84</v>
      </c>
      <c r="F43" s="5" t="s">
        <v>85</v>
      </c>
      <c r="G43" s="144" t="s">
        <v>13</v>
      </c>
      <c r="H43" s="145"/>
      <c r="I43" s="145"/>
      <c r="J43" s="145"/>
      <c r="K43" s="146"/>
    </row>
    <row r="44" spans="2:12" ht="13" x14ac:dyDescent="0.3">
      <c r="B44" s="44" t="s">
        <v>21</v>
      </c>
      <c r="C44" s="7"/>
      <c r="D44" s="100">
        <v>700000</v>
      </c>
      <c r="E44" s="100">
        <v>385000</v>
      </c>
      <c r="F44" s="100">
        <v>475000</v>
      </c>
      <c r="G44" s="122" t="s">
        <v>74</v>
      </c>
      <c r="H44" s="123"/>
      <c r="I44" s="123"/>
      <c r="J44" s="123"/>
      <c r="K44" s="124"/>
    </row>
    <row r="45" spans="2:12" x14ac:dyDescent="0.25">
      <c r="B45" s="101" t="s">
        <v>93</v>
      </c>
      <c r="C45" s="59">
        <v>5910</v>
      </c>
      <c r="D45" s="59">
        <v>6810</v>
      </c>
      <c r="E45" s="59">
        <v>3380</v>
      </c>
      <c r="F45" s="59">
        <v>4550</v>
      </c>
      <c r="G45" s="125"/>
      <c r="H45" s="126"/>
      <c r="I45" s="126"/>
      <c r="J45" s="126"/>
      <c r="K45" s="127"/>
    </row>
    <row r="46" spans="2:12" x14ac:dyDescent="0.25">
      <c r="B46" s="44" t="s">
        <v>39</v>
      </c>
      <c r="C46" s="62">
        <v>1200</v>
      </c>
      <c r="D46" s="60">
        <v>0.3</v>
      </c>
      <c r="E46" s="60">
        <v>0.2</v>
      </c>
      <c r="F46" s="60">
        <v>0.2</v>
      </c>
      <c r="G46" s="128"/>
      <c r="H46" s="129"/>
      <c r="I46" s="129"/>
      <c r="J46" s="129"/>
      <c r="K46" s="130"/>
    </row>
    <row r="47" spans="2:12" x14ac:dyDescent="0.25">
      <c r="B47" s="44" t="s">
        <v>40</v>
      </c>
      <c r="C47" s="92">
        <v>4</v>
      </c>
      <c r="D47" s="59">
        <v>4</v>
      </c>
      <c r="E47" s="59">
        <v>5</v>
      </c>
      <c r="F47" s="59">
        <v>6</v>
      </c>
      <c r="G47" s="128"/>
      <c r="H47" s="129"/>
      <c r="I47" s="129"/>
      <c r="J47" s="129"/>
      <c r="K47" s="130"/>
    </row>
    <row r="48" spans="2:12" x14ac:dyDescent="0.25">
      <c r="B48" s="44" t="s">
        <v>47</v>
      </c>
      <c r="C48" s="59">
        <f>C46*C47</f>
        <v>4800</v>
      </c>
      <c r="D48" s="8">
        <f>D45*D46*D47</f>
        <v>8172</v>
      </c>
      <c r="E48" s="8">
        <f>E45*E46*E47</f>
        <v>3380</v>
      </c>
      <c r="F48" s="8">
        <f>F45*F46*F47</f>
        <v>5460</v>
      </c>
      <c r="G48" s="128"/>
      <c r="H48" s="129"/>
      <c r="I48" s="129"/>
      <c r="J48" s="129"/>
      <c r="K48" s="130"/>
    </row>
    <row r="49" spans="2:11" ht="13" x14ac:dyDescent="0.3">
      <c r="B49" s="84" t="s">
        <v>48</v>
      </c>
      <c r="C49" s="85"/>
      <c r="D49" s="86">
        <f>D44/D48</f>
        <v>85.658345570239845</v>
      </c>
      <c r="E49" s="86">
        <f>E44/E48</f>
        <v>113.90532544378698</v>
      </c>
      <c r="F49" s="86">
        <f>F44/F48</f>
        <v>86.996336996336993</v>
      </c>
      <c r="G49" s="128"/>
      <c r="H49" s="129"/>
      <c r="I49" s="129"/>
      <c r="J49" s="129"/>
      <c r="K49" s="130"/>
    </row>
    <row r="50" spans="2:11" x14ac:dyDescent="0.25">
      <c r="B50" s="6" t="s">
        <v>1</v>
      </c>
      <c r="C50" s="7"/>
      <c r="D50" s="46" t="s">
        <v>68</v>
      </c>
      <c r="E50" s="46" t="s">
        <v>65</v>
      </c>
      <c r="F50" s="46" t="s">
        <v>66</v>
      </c>
      <c r="G50" s="131"/>
      <c r="H50" s="132"/>
      <c r="I50" s="132"/>
      <c r="J50" s="132"/>
      <c r="K50" s="133"/>
    </row>
    <row r="51" spans="2:11" ht="103.4" customHeight="1" x14ac:dyDescent="0.25">
      <c r="B51" s="87" t="s">
        <v>50</v>
      </c>
      <c r="C51" s="7"/>
      <c r="D51" s="56" t="s">
        <v>41</v>
      </c>
      <c r="E51" s="102" t="s">
        <v>94</v>
      </c>
      <c r="F51" s="56" t="s">
        <v>41</v>
      </c>
      <c r="G51" s="122" t="s">
        <v>69</v>
      </c>
      <c r="H51" s="123"/>
      <c r="I51" s="123"/>
      <c r="J51" s="123"/>
      <c r="K51" s="124"/>
    </row>
    <row r="52" spans="2:11" ht="13" x14ac:dyDescent="0.3">
      <c r="B52" s="6" t="s">
        <v>4</v>
      </c>
      <c r="C52" s="7"/>
      <c r="D52" s="40">
        <v>0.1</v>
      </c>
      <c r="E52" s="40">
        <v>0</v>
      </c>
      <c r="F52" s="40">
        <v>0.05</v>
      </c>
      <c r="G52" s="75"/>
      <c r="H52" s="76"/>
      <c r="I52" s="76"/>
      <c r="J52" s="76"/>
      <c r="K52" s="77"/>
    </row>
    <row r="53" spans="2:11" ht="13" x14ac:dyDescent="0.3">
      <c r="B53" s="44" t="s">
        <v>49</v>
      </c>
      <c r="C53" s="7"/>
      <c r="D53" s="41">
        <f>D52*D49</f>
        <v>8.5658345570239849</v>
      </c>
      <c r="E53" s="41">
        <f>E52*E49</f>
        <v>0</v>
      </c>
      <c r="F53" s="41">
        <f>F52*F49</f>
        <v>4.3498168498168495</v>
      </c>
      <c r="G53" s="78"/>
      <c r="H53" s="79"/>
      <c r="I53" s="79"/>
      <c r="J53" s="79"/>
      <c r="K53" s="80"/>
    </row>
    <row r="54" spans="2:11" ht="13.5" customHeight="1" x14ac:dyDescent="0.3">
      <c r="B54" s="28" t="s">
        <v>25</v>
      </c>
      <c r="C54" s="58"/>
      <c r="D54" s="88">
        <f>D49*(1+D52)</f>
        <v>94.224180127263836</v>
      </c>
      <c r="E54" s="88">
        <f>E49*(1+E52)</f>
        <v>113.90532544378698</v>
      </c>
      <c r="F54" s="88">
        <f>F49*(1+F52)</f>
        <v>91.34615384615384</v>
      </c>
      <c r="G54" s="81"/>
      <c r="H54" s="82"/>
      <c r="I54" s="82"/>
      <c r="J54" s="82"/>
      <c r="K54" s="83"/>
    </row>
    <row r="55" spans="2:11" ht="13" x14ac:dyDescent="0.3">
      <c r="B55" s="44" t="s">
        <v>26</v>
      </c>
      <c r="C55" s="59">
        <f>C48</f>
        <v>4800</v>
      </c>
      <c r="D55" s="59">
        <f>D48</f>
        <v>8172</v>
      </c>
      <c r="E55" s="59">
        <f>E48</f>
        <v>3380</v>
      </c>
      <c r="F55" s="59">
        <f>F48</f>
        <v>5460</v>
      </c>
      <c r="G55" s="116" t="s">
        <v>71</v>
      </c>
      <c r="H55" s="117"/>
      <c r="I55" s="117"/>
      <c r="J55" s="117"/>
      <c r="K55" s="118"/>
    </row>
    <row r="56" spans="2:11" ht="25.4" customHeight="1" x14ac:dyDescent="0.3">
      <c r="B56" s="11" t="s">
        <v>5</v>
      </c>
      <c r="C56" s="58"/>
      <c r="D56" s="61" t="s">
        <v>70</v>
      </c>
      <c r="E56" s="61" t="s">
        <v>42</v>
      </c>
      <c r="F56" s="61" t="s">
        <v>17</v>
      </c>
      <c r="G56" s="119"/>
      <c r="H56" s="120"/>
      <c r="I56" s="120"/>
      <c r="J56" s="120"/>
      <c r="K56" s="121"/>
    </row>
    <row r="57" spans="2:11" ht="13.5" customHeight="1" x14ac:dyDescent="0.3">
      <c r="B57" s="11" t="s">
        <v>6</v>
      </c>
      <c r="C57" s="57"/>
      <c r="D57" s="29">
        <v>0.1</v>
      </c>
      <c r="E57" s="29">
        <v>-0.05</v>
      </c>
      <c r="F57" s="29">
        <v>0</v>
      </c>
      <c r="G57" s="30"/>
      <c r="H57" s="31"/>
      <c r="I57" s="31"/>
      <c r="J57" s="31"/>
      <c r="K57" s="32"/>
    </row>
    <row r="58" spans="2:11" x14ac:dyDescent="0.25">
      <c r="B58" s="44" t="s">
        <v>46</v>
      </c>
      <c r="C58" s="62" t="s">
        <v>27</v>
      </c>
      <c r="D58" s="62" t="s">
        <v>27</v>
      </c>
      <c r="E58" s="62" t="s">
        <v>27</v>
      </c>
      <c r="F58" s="62" t="s">
        <v>28</v>
      </c>
      <c r="G58" s="116" t="s">
        <v>73</v>
      </c>
      <c r="H58" s="117"/>
      <c r="I58" s="117"/>
      <c r="J58" s="117"/>
      <c r="K58" s="118"/>
    </row>
    <row r="59" spans="2:11" ht="13" x14ac:dyDescent="0.3">
      <c r="B59" s="11" t="s">
        <v>5</v>
      </c>
      <c r="C59" s="12"/>
      <c r="D59" s="47" t="s">
        <v>17</v>
      </c>
      <c r="E59" s="47" t="s">
        <v>17</v>
      </c>
      <c r="F59" s="13" t="s">
        <v>51</v>
      </c>
      <c r="G59" s="119"/>
      <c r="H59" s="120"/>
      <c r="I59" s="120"/>
      <c r="J59" s="120"/>
      <c r="K59" s="121"/>
    </row>
    <row r="60" spans="2:11" ht="13" x14ac:dyDescent="0.3">
      <c r="B60" s="11" t="s">
        <v>6</v>
      </c>
      <c r="C60" s="12"/>
      <c r="D60" s="14">
        <v>0</v>
      </c>
      <c r="E60" s="14">
        <v>0</v>
      </c>
      <c r="F60" s="14">
        <v>0.2</v>
      </c>
      <c r="G60" s="112"/>
      <c r="H60" s="113"/>
      <c r="I60" s="113"/>
      <c r="J60" s="113"/>
      <c r="K60" s="114"/>
    </row>
    <row r="61" spans="2:11" x14ac:dyDescent="0.25">
      <c r="B61" s="44" t="s">
        <v>82</v>
      </c>
      <c r="C61" s="45" t="s">
        <v>67</v>
      </c>
      <c r="D61" s="45" t="s">
        <v>72</v>
      </c>
      <c r="E61" s="45" t="s">
        <v>90</v>
      </c>
      <c r="F61" s="45" t="s">
        <v>67</v>
      </c>
      <c r="G61" s="116" t="s">
        <v>89</v>
      </c>
      <c r="H61" s="117"/>
      <c r="I61" s="117"/>
      <c r="J61" s="117"/>
      <c r="K61" s="118"/>
    </row>
    <row r="62" spans="2:11" ht="13" x14ac:dyDescent="0.3">
      <c r="B62" s="11" t="s">
        <v>5</v>
      </c>
      <c r="C62" s="12"/>
      <c r="D62" s="15" t="s">
        <v>51</v>
      </c>
      <c r="E62" s="13" t="s">
        <v>51</v>
      </c>
      <c r="F62" s="13" t="s">
        <v>17</v>
      </c>
      <c r="G62" s="119"/>
      <c r="H62" s="120"/>
      <c r="I62" s="120"/>
      <c r="J62" s="120"/>
      <c r="K62" s="121"/>
    </row>
    <row r="63" spans="2:11" ht="13" x14ac:dyDescent="0.3">
      <c r="B63" s="11" t="s">
        <v>6</v>
      </c>
      <c r="C63" s="12"/>
      <c r="D63" s="14">
        <v>0.1</v>
      </c>
      <c r="E63" s="14">
        <v>0.1</v>
      </c>
      <c r="F63" s="14">
        <v>0</v>
      </c>
      <c r="G63" s="112"/>
      <c r="H63" s="113"/>
      <c r="I63" s="113"/>
      <c r="J63" s="113"/>
      <c r="K63" s="114"/>
    </row>
    <row r="64" spans="2:11" x14ac:dyDescent="0.25">
      <c r="B64" s="44" t="s">
        <v>38</v>
      </c>
      <c r="C64" s="45" t="s">
        <v>44</v>
      </c>
      <c r="D64" s="45" t="s">
        <v>44</v>
      </c>
      <c r="E64" s="45" t="s">
        <v>45</v>
      </c>
      <c r="F64" s="45" t="s">
        <v>52</v>
      </c>
      <c r="G64" s="116" t="s">
        <v>53</v>
      </c>
      <c r="H64" s="117"/>
      <c r="I64" s="117"/>
      <c r="J64" s="117"/>
      <c r="K64" s="118"/>
    </row>
    <row r="65" spans="2:11" ht="13" x14ac:dyDescent="0.3">
      <c r="B65" s="11" t="s">
        <v>5</v>
      </c>
      <c r="C65" s="12"/>
      <c r="D65" s="15" t="s">
        <v>17</v>
      </c>
      <c r="E65" s="13" t="s">
        <v>43</v>
      </c>
      <c r="F65" s="13" t="s">
        <v>43</v>
      </c>
      <c r="G65" s="119"/>
      <c r="H65" s="120"/>
      <c r="I65" s="120"/>
      <c r="J65" s="120"/>
      <c r="K65" s="121"/>
    </row>
    <row r="66" spans="2:11" ht="13" x14ac:dyDescent="0.3">
      <c r="B66" s="11" t="s">
        <v>6</v>
      </c>
      <c r="C66" s="12"/>
      <c r="D66" s="14">
        <v>0</v>
      </c>
      <c r="E66" s="14">
        <v>-0.1</v>
      </c>
      <c r="F66" s="14">
        <v>-0.05</v>
      </c>
      <c r="G66" s="112"/>
      <c r="H66" s="113"/>
      <c r="I66" s="113"/>
      <c r="J66" s="113"/>
      <c r="K66" s="114"/>
    </row>
    <row r="67" spans="2:11" ht="13" x14ac:dyDescent="0.3">
      <c r="B67" s="11" t="s">
        <v>7</v>
      </c>
      <c r="C67" s="12"/>
      <c r="D67" s="14">
        <f>D57+D60+D66+D63</f>
        <v>0.2</v>
      </c>
      <c r="E67" s="14">
        <f t="shared" ref="E67:F67" si="0">E57+E60+E66+E63</f>
        <v>-5.0000000000000017E-2</v>
      </c>
      <c r="F67" s="14">
        <f t="shared" si="0"/>
        <v>0.15000000000000002</v>
      </c>
      <c r="G67" s="106"/>
      <c r="H67" s="107"/>
      <c r="I67" s="107"/>
      <c r="J67" s="107"/>
      <c r="K67" s="108"/>
    </row>
    <row r="68" spans="2:11" ht="13" x14ac:dyDescent="0.3">
      <c r="B68" s="11" t="s">
        <v>30</v>
      </c>
      <c r="C68" s="12"/>
      <c r="D68" s="71">
        <f>D54*D67</f>
        <v>18.844836025452768</v>
      </c>
      <c r="E68" s="71">
        <f>E54*E67</f>
        <v>-5.6952662721893512</v>
      </c>
      <c r="F68" s="71">
        <f>F54*F67</f>
        <v>13.701923076923078</v>
      </c>
      <c r="G68" s="106"/>
      <c r="H68" s="107"/>
      <c r="I68" s="107"/>
      <c r="J68" s="107"/>
      <c r="K68" s="108"/>
    </row>
    <row r="69" spans="2:11" ht="13" x14ac:dyDescent="0.3">
      <c r="B69" s="84" t="s">
        <v>31</v>
      </c>
      <c r="C69" s="85"/>
      <c r="D69" s="86">
        <f>D54*(1+D67)</f>
        <v>113.0690161527166</v>
      </c>
      <c r="E69" s="86">
        <f>E54*(1+E67)</f>
        <v>108.21005917159762</v>
      </c>
      <c r="F69" s="86">
        <f>F54*(1+F67)</f>
        <v>105.04807692307691</v>
      </c>
      <c r="G69" s="109"/>
      <c r="H69" s="110"/>
      <c r="I69" s="110"/>
      <c r="J69" s="110"/>
      <c r="K69" s="111"/>
    </row>
    <row r="70" spans="2:11" x14ac:dyDescent="0.25">
      <c r="B70" s="6" t="s">
        <v>8</v>
      </c>
      <c r="C70" s="7"/>
      <c r="D70" s="67">
        <f>ABS(D52)+ABS(D57)+ABS(D60)+ABS(D66)+ABS(D63)</f>
        <v>0.30000000000000004</v>
      </c>
      <c r="E70" s="67">
        <f t="shared" ref="E70:F70" si="1">ABS(E52)+ABS(E57)+ABS(E60)+ABS(E66)+ABS(E63)</f>
        <v>0.25</v>
      </c>
      <c r="F70" s="67">
        <f t="shared" si="1"/>
        <v>0.3</v>
      </c>
      <c r="G70" s="9" t="s">
        <v>9</v>
      </c>
      <c r="H70" s="9"/>
      <c r="I70" s="9"/>
      <c r="J70" s="9"/>
      <c r="K70" s="10"/>
    </row>
    <row r="71" spans="2:11" x14ac:dyDescent="0.25">
      <c r="B71" s="6" t="s">
        <v>10</v>
      </c>
      <c r="C71" s="48">
        <f>D71+E71+F71</f>
        <v>1</v>
      </c>
      <c r="D71" s="27">
        <v>0.3</v>
      </c>
      <c r="E71" s="27">
        <v>0.4</v>
      </c>
      <c r="F71" s="27">
        <v>0.3</v>
      </c>
      <c r="G71" s="103" t="s">
        <v>91</v>
      </c>
      <c r="H71" s="104"/>
      <c r="I71" s="104"/>
      <c r="J71" s="104"/>
      <c r="K71" s="105"/>
    </row>
    <row r="72" spans="2:11" ht="13" x14ac:dyDescent="0.3">
      <c r="B72" s="44" t="s">
        <v>32</v>
      </c>
      <c r="C72" s="7"/>
      <c r="D72" s="88">
        <f>D69*D71</f>
        <v>33.920704845814981</v>
      </c>
      <c r="E72" s="88">
        <f>E69*E71</f>
        <v>43.284023668639051</v>
      </c>
      <c r="F72" s="88">
        <f>F69*F71</f>
        <v>31.51442307692307</v>
      </c>
      <c r="G72" s="9" t="s">
        <v>22</v>
      </c>
      <c r="H72" s="9"/>
      <c r="I72" s="9"/>
      <c r="J72" s="9"/>
      <c r="K72" s="10"/>
    </row>
    <row r="73" spans="2:11" ht="29.15" customHeight="1" thickBot="1" x14ac:dyDescent="0.35">
      <c r="B73" s="91" t="s">
        <v>29</v>
      </c>
      <c r="C73" s="89">
        <f>D72+E72+F72</f>
        <v>108.7191515913771</v>
      </c>
      <c r="D73" s="68"/>
      <c r="E73" s="68"/>
      <c r="F73" s="68"/>
      <c r="G73" s="16" t="s">
        <v>11</v>
      </c>
      <c r="H73" s="16"/>
      <c r="I73" s="16"/>
      <c r="J73" s="16"/>
      <c r="K73" s="17"/>
    </row>
    <row r="74" spans="2:11" ht="14.5" x14ac:dyDescent="0.35">
      <c r="B74" s="64"/>
      <c r="C74" s="65"/>
      <c r="D74" s="66"/>
      <c r="E74" s="66"/>
      <c r="F74" s="66"/>
      <c r="G74" s="63"/>
      <c r="H74" s="63"/>
      <c r="I74" s="63"/>
      <c r="J74" s="63"/>
      <c r="K74" s="63"/>
    </row>
    <row r="75" spans="2:11" x14ac:dyDescent="0.25">
      <c r="B75" s="43" t="s">
        <v>75</v>
      </c>
    </row>
    <row r="76" spans="2:11" x14ac:dyDescent="0.25">
      <c r="B76" s="42">
        <f>C73*C55</f>
        <v>521851.92763861007</v>
      </c>
      <c r="C76" s="52" t="s">
        <v>37</v>
      </c>
    </row>
    <row r="77" spans="2:11" x14ac:dyDescent="0.25">
      <c r="B77" s="49" t="s">
        <v>79</v>
      </c>
      <c r="E77" s="3"/>
    </row>
    <row r="78" spans="2:11" x14ac:dyDescent="0.25">
      <c r="B78" s="42">
        <f>B76-33333</f>
        <v>488518.92763861007</v>
      </c>
      <c r="C78" s="74"/>
      <c r="E78" s="74">
        <f>40000/1.2</f>
        <v>33333.333333333336</v>
      </c>
    </row>
    <row r="79" spans="2:11" x14ac:dyDescent="0.25">
      <c r="B79" s="42"/>
    </row>
    <row r="80" spans="2:11" ht="13" x14ac:dyDescent="0.3">
      <c r="B80" s="93" t="s">
        <v>92</v>
      </c>
      <c r="D80" s="3"/>
    </row>
    <row r="81" spans="2:5" ht="14.5" x14ac:dyDescent="0.35">
      <c r="B81" s="18"/>
      <c r="E81" s="90">
        <f>490000/C55</f>
        <v>102.08333333333333</v>
      </c>
    </row>
    <row r="82" spans="2:5" ht="13" x14ac:dyDescent="0.3">
      <c r="B82" s="2" t="s">
        <v>14</v>
      </c>
    </row>
    <row r="83" spans="2:5" x14ac:dyDescent="0.25">
      <c r="B83" s="43" t="s">
        <v>23</v>
      </c>
    </row>
    <row r="85" spans="2:5" x14ac:dyDescent="0.25">
      <c r="B85" s="43" t="s">
        <v>88</v>
      </c>
    </row>
    <row r="86" spans="2:5" x14ac:dyDescent="0.25">
      <c r="B86" s="43" t="s">
        <v>87</v>
      </c>
    </row>
    <row r="87" spans="2:5" x14ac:dyDescent="0.25">
      <c r="B87" s="39"/>
    </row>
  </sheetData>
  <mergeCells count="43">
    <mergeCell ref="C15:G15"/>
    <mergeCell ref="I24:M24"/>
    <mergeCell ref="I23:M23"/>
    <mergeCell ref="G43:K43"/>
    <mergeCell ref="I25:M25"/>
    <mergeCell ref="I28:M28"/>
    <mergeCell ref="I17:M17"/>
    <mergeCell ref="C28:G28"/>
    <mergeCell ref="C22:G22"/>
    <mergeCell ref="C26:G26"/>
    <mergeCell ref="C25:G25"/>
    <mergeCell ref="C24:G24"/>
    <mergeCell ref="C23:G23"/>
    <mergeCell ref="I13:M13"/>
    <mergeCell ref="I21:M21"/>
    <mergeCell ref="I27:M27"/>
    <mergeCell ref="I14:M14"/>
    <mergeCell ref="C20:G20"/>
    <mergeCell ref="I16:M16"/>
    <mergeCell ref="C13:G13"/>
    <mergeCell ref="C21:G21"/>
    <mergeCell ref="C27:G27"/>
    <mergeCell ref="C14:G14"/>
    <mergeCell ref="C16:G16"/>
    <mergeCell ref="C18:G18"/>
    <mergeCell ref="I26:M26"/>
    <mergeCell ref="C19:G19"/>
    <mergeCell ref="I22:M22"/>
    <mergeCell ref="C17:G17"/>
    <mergeCell ref="G71:K71"/>
    <mergeCell ref="G67:K69"/>
    <mergeCell ref="G66:K66"/>
    <mergeCell ref="B31:K31"/>
    <mergeCell ref="B39:K39"/>
    <mergeCell ref="G58:K59"/>
    <mergeCell ref="G64:K65"/>
    <mergeCell ref="G51:K51"/>
    <mergeCell ref="G61:K62"/>
    <mergeCell ref="G63:K63"/>
    <mergeCell ref="G60:K60"/>
    <mergeCell ref="G44:K44"/>
    <mergeCell ref="G55:K56"/>
    <mergeCell ref="G45:K50"/>
  </mergeCells>
  <phoneticPr fontId="1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Lahendus</vt:lpstr>
      <vt:lpstr>Sheet1</vt:lpstr>
    </vt:vector>
  </TitlesOfParts>
  <Company>Kinnisvaraekspert Tartu OÜ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Elbrecht</dc:creator>
  <cp:lastModifiedBy>Jana</cp:lastModifiedBy>
  <dcterms:created xsi:type="dcterms:W3CDTF">2010-05-21T05:12:58Z</dcterms:created>
  <dcterms:modified xsi:type="dcterms:W3CDTF">2019-10-19T06:13:05Z</dcterms:modified>
</cp:coreProperties>
</file>