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2720" activeTab="0"/>
  </bookViews>
  <sheets>
    <sheet name="Lahendus" sheetId="1" r:id="rId1"/>
  </sheets>
  <definedNames/>
  <calcPr fullCalcOnLoad="1"/>
</workbook>
</file>

<file path=xl/sharedStrings.xml><?xml version="1.0" encoding="utf-8"?>
<sst xmlns="http://schemas.openxmlformats.org/spreadsheetml/2006/main" count="99" uniqueCount="82">
  <si>
    <t>Nr</t>
  </si>
  <si>
    <t>Tehingu aeg</t>
  </si>
  <si>
    <t>Kommentaar</t>
  </si>
  <si>
    <t>Võrdlusühiku valik</t>
  </si>
  <si>
    <t>Võrdluselementide valik</t>
  </si>
  <si>
    <t>Ajaline kohandus, %</t>
  </si>
  <si>
    <t>Võrdlus</t>
  </si>
  <si>
    <t>sama</t>
  </si>
  <si>
    <t>Kohandus</t>
  </si>
  <si>
    <t>Summaarne kohandus, %</t>
  </si>
  <si>
    <t>Kohanduste absoluutväärtuste summa</t>
  </si>
  <si>
    <t>Kohanduste absoluutväärtuste summa on leitud kõikide kohanduste (sh. ajalise kohanduse) absoluutväärtuste summana</t>
  </si>
  <si>
    <t>Kaalud</t>
  </si>
  <si>
    <t>Kaalutud keskmise kohandatud tehingu hinna leidmiseks liidame kokku kaalutud tehingu hinnad</t>
  </si>
  <si>
    <t>Parim kasutus</t>
  </si>
  <si>
    <t>Kommentaarid ja selgitused</t>
  </si>
  <si>
    <t>Kommentaarid</t>
  </si>
  <si>
    <t>Võrdlustehinguks mittesobivuse põhjendus</t>
  </si>
  <si>
    <t>Alljärgnevas tabelis on toodud võrdlustehingute valiku põhjendused:</t>
  </si>
  <si>
    <t>ajaliselt liiga vana tehing</t>
  </si>
  <si>
    <t>Hinnatud turuväärtus ei sisalda käibemaksu ning sellele ei lisandu käibemaksu.</t>
  </si>
  <si>
    <t>NB! Tegemist on vaid näitega ühest võimalikust lahenduskäigust!</t>
  </si>
  <si>
    <t>Hinnatav vara</t>
  </si>
  <si>
    <t>Võrdluselementideks on lisaks tehingu ajale tulenevalt hinnatava vara iseloomust esitatud algandmete põhjal valitud:</t>
  </si>
  <si>
    <r>
      <t xml:space="preserve">Tehingu hind, </t>
    </r>
    <r>
      <rPr>
        <sz val="10"/>
        <rFont val="Calibri"/>
        <family val="2"/>
      </rPr>
      <t>€</t>
    </r>
  </si>
  <si>
    <t>Ajaldatud tehingu hind, €</t>
  </si>
  <si>
    <t>Lõpptulemuse leidmisel kasutatakse kaalutud keskmist, kuna võrreldes aritmeetilise keskmisega annab see täpsema tulemuse (võimalik on parandada kohandamisel tekkivat ebatäpsust).</t>
  </si>
  <si>
    <t>Hinnatavat vara koormavat hüpoteeki hindamisel ei arvestata.</t>
  </si>
  <si>
    <t>Võrdlustehingute valik</t>
  </si>
  <si>
    <t>Kuna turuanalüüsi tulemusel on teada, et turuosalised teevad enda otsuseid antud turusektoris lähtuvalt kinnistu tervikhinnast, on valitud võrdlusühikuks kinnistu tervikhind.</t>
  </si>
  <si>
    <t>väiksem, tervikhind madalam</t>
  </si>
  <si>
    <t>Kohandatud tehingu hind, €</t>
  </si>
  <si>
    <t>Kaalutud keskmine kohandatud tehingu hind, €</t>
  </si>
  <si>
    <t>Kaalutud tehingu hinnad, €</t>
  </si>
  <si>
    <t>sobib</t>
  </si>
  <si>
    <t>parem</t>
  </si>
  <si>
    <t>kehvem</t>
  </si>
  <si>
    <t xml:space="preserve">Teisi parameetreid ei ole võrdluselementidena vaadeldud, kuna vastavalt lähteandmetele ei oma need turuväärtuse kujunemisel tähtsust või on sarnased. </t>
  </si>
  <si>
    <t>hinnad on vahepeal tõusnud, kuid arvestatud on ka käesolevas ülesandes etteantud täpsust</t>
  </si>
  <si>
    <t>hinnad on mõnevõrra tõusnud, kuid arvestades käesolevas hinnangus nõutud täpsust, võib turusituatsiooni pidada samaväärseks</t>
  </si>
  <si>
    <t>väärtuse kuupäev</t>
  </si>
  <si>
    <t>suurem, tervikhind kõrgem</t>
  </si>
  <si>
    <t>Võrdlustehing nr.  7</t>
  </si>
  <si>
    <t>Arvestades teadaolevat informatsiooni (asukoht hajaasustuses, detailplaneering puudub; üldplaneeringu alusel on jagamise potentsiaal (elamumaa 2 ha + haritav maa), maaüksusel heas seisukorras talukompleks, vajalikud teeninduspunktid mõistlikul kaugusel, kinnistu olemasolev maakasutuse sihtotstarve on 100% maatulundusmaa), on  hinnatava vara parimaks kasutuseks olemasolev kasutus elamuna ning võimaliku jagamise potentsiaali arvestamine lisaväärtusena.</t>
  </si>
  <si>
    <t>Turuväärtuse hindamine, NB! Väärtuse kuupäevaks on 30.10.2023</t>
  </si>
  <si>
    <t>Elamute turgu võib lugeda hindamise hetkel suhteliselt efektiivseks turusektoriks, mistõttu on võib pidada käesoleva hindamise täpsusastet keskmiseks (+/- 10%).</t>
  </si>
  <si>
    <t>Sarnaste varade likviisdus on keskmine ja keskmine müügiperiood 9 kuni 12 kuud.</t>
  </si>
  <si>
    <t>tegemist ei ole vaba turu tingimustes müüdud kinnistuga (ostjaks KOV, hind alla turu taset)</t>
  </si>
  <si>
    <t>tegemist on seotud osapoolte vahelise tehinguga (ei ole vabaturutehing)</t>
  </si>
  <si>
    <t>liiga erinev vara, asukoht ei ole sobilik vastavalt turuinfole</t>
  </si>
  <si>
    <t>liiga erinev vara, arenduspotentsiaal</t>
  </si>
  <si>
    <t>tegemist ei ole vaba turu tingimustes müüdud kinnistuga (ostjaks naaberkinnistu omaniku poeg - erihuvid, hind üle turu taset)</t>
  </si>
  <si>
    <t>liiga erinev vara, ostetud teisel eesmärgil (põllumaa; hoonestus amortiseerunud)</t>
  </si>
  <si>
    <t>puudub piisav informatsioon tehingu kohta (seisukord, kõrvalhooned, elektriliitumine)</t>
  </si>
  <si>
    <t>tegemist avaliku enampakkumisega kohtutäituri poolt, kus turustamistingimused ei vasta turuväärtuse definitsioonis nõutule</t>
  </si>
  <si>
    <t>2) Elamu seisukord</t>
  </si>
  <si>
    <t>4) Lisaväärtus</t>
  </si>
  <si>
    <t>3) Konstruktsioonid</t>
  </si>
  <si>
    <r>
      <t>1) Eluhoone SNP, m</t>
    </r>
    <r>
      <rPr>
        <vertAlign val="superscript"/>
        <sz val="10"/>
        <rFont val="Arial"/>
        <family val="2"/>
      </rPr>
      <t>2</t>
    </r>
  </si>
  <si>
    <t>Võrdlustehing nr. 3</t>
  </si>
  <si>
    <t>Võrdlustehing nr. 13</t>
  </si>
  <si>
    <t>rahuldav</t>
  </si>
  <si>
    <t>väga hea</t>
  </si>
  <si>
    <t>hea</t>
  </si>
  <si>
    <t>võrreldav, tervikhind sama</t>
  </si>
  <si>
    <t>puit</t>
  </si>
  <si>
    <t>kivi</t>
  </si>
  <si>
    <t>sega</t>
  </si>
  <si>
    <t>Kivihooned on keskmiselt ca 10% võrra kallimad kui puithooned. Segakonstruktsioonil hooned (kivi + puit) on 5% võrra madalamalt hinnatud kui kivihooned.</t>
  </si>
  <si>
    <t>Kinnistul on jagamise potentsiaal (elamumaa 20 000 m2 + haritav maa 40 000 m2)</t>
  </si>
  <si>
    <t>Kinnistu pindala 3,5 ha, jagamise potensiaal alla 2 ha/ jagamise potentsiaal puudub</t>
  </si>
  <si>
    <t>kehvem, jagamise potensiaal puudub</t>
  </si>
  <si>
    <t>Kinnistul on jagamise potentsiaal (elamumaa 20 000 m2 + haritav maa 61 000 m2)</t>
  </si>
  <si>
    <t xml:space="preserve">Elamutega hoonestatud kinnistute tehinguhindade kujunemisel tekib järgmine seaduspärasus: kinnistud hoone suurusega 50 – 74 m² on 5% madalama hinnaga kui optimaalse hoone suurusega (75 - 90 m²) kinnistud. Kinnistud hoone suurusega 91 – 150 m² on omakorda 5% kõrgema hinnaga kui optimaalse suurusega elamud. </t>
  </si>
  <si>
    <t>Kinnistul on jagamise potentsiaal (elamumaa 20 000 m2 + haritav maa 50 000 m2)</t>
  </si>
  <si>
    <t>võrreldav jagamise potentsiaal olemas, suurus võrreldav</t>
  </si>
  <si>
    <t>kehvem, jagamise potentsiaal olemas, aga väiksem</t>
  </si>
  <si>
    <t>Rahuldavas seisukorras elamud on keskmiselt 10% madalama hinnatasemega kui heas seisukorras elamud, sealjuures on väga heas seisukorras ja kallimast hinnaklassist siseviimistlusega elamute hinnatasemed ca 5% kõrgemad kui heas seisukorras elamutel. Remonti vajavad talukompleksid on turul orienteeruvalt 15% odavamad kui rahuldavas seisukorras sarnase otstarbega varad tulenevalt suurest investeeringuvajadusest.</t>
  </si>
  <si>
    <t xml:space="preserve">Hajaasustuses, kus on viljakad mullad ja aktiivne põllumajandus, on talukompleksidel jagamise potentsiaal, mis annab turuväärtusele lisaväärtust. On teada, et üldplaneeringutega nõutud minimaalne elamumaa suurus on 20 000 m2, mida on võimalik haritavast maast eraldada ja turustada eraldi. Sellest tulenevalt saab arvestada eraldi juurde haritava maa lisaväärtust vastavalt turul väljakujunenud olukorrale, kus kinnisasjast on võimalik jagamise teel moodustada 2 ha suurune elamumaa osa koos hoonetega ning haritava maa osa. 
o Kinnistud, millel on jagamise potentsiaal 2-4 ha haritavat maad + 2 ha elamute juurde kuuluvat maad, on ostjate seas kõrgemalt hinnatud ca 5% võrreldes kinnistutega, mille jagamise võimalus puudub või kinnistu suurus on alla 4 hektari; 
o Kinnistud, millel on jagamise potentsiaal 5-7 ha haritavat maad + 2 ha elamute juurde kuuluvat maad, on ostjate seas kõrgemalt hinnatud ca 5% võrreldes kinnistutega, mille jagamise võimalus jääb alla 4 hektari;
o Kinnistud, millel on jagamise potentsiaal 8 ja rohkem ha haritavat maad + 2 ha elamute juurde kuuluvat maad, on ostjate seas kõrgemalt hinnatud ca 5% võrreldes kinnistutega, mille jagamise võimalus jääb alla 7 hektari;
o Jagamise potentsiaal alla 2 ha haritavat maad ei anna lisaväärtust. </t>
  </si>
  <si>
    <t>Hinnatava vara turuväärtus väärtuse kuupäeval eeldusel, et see on hoonestamata: 152 000 eurot ehk 1 838 eurot/m² eluhoone suletud netopindala kohta.</t>
  </si>
  <si>
    <r>
      <t>Kaalude jagamisel on lähtutud põhimõttest, et suurem osakaal on antud hinnatava varaga kõige sarnasemale ehk väikseima absoluutkohandusega võrdlustehingule ja vastupidi. Kaalude andmisel on väikseim kaal antud võrdlustehingule</t>
    </r>
    <r>
      <rPr>
        <sz val="10"/>
        <rFont val="Arial"/>
        <family val="0"/>
      </rPr>
      <t xml:space="preserve"> </t>
    </r>
    <r>
      <rPr>
        <sz val="10"/>
        <rFont val="Arial"/>
        <family val="0"/>
      </rPr>
      <t xml:space="preserve">nr. 13, sest </t>
    </r>
    <r>
      <rPr>
        <sz val="10"/>
        <rFont val="Arial"/>
        <family val="0"/>
      </rPr>
      <t>seda</t>
    </r>
    <r>
      <rPr>
        <sz val="10"/>
        <rFont val="Arial"/>
        <family val="0"/>
      </rPr>
      <t xml:space="preserve"> on kohandatud kõige enam. Hinnatava varaga kõige sarnasemale ehk kõige vähem kohandatud tehingule nr 3 on antud suurim kaal.</t>
    </r>
  </si>
  <si>
    <t>2022. a III kvartalist püsisid hinnad stabiilsed.
2022. a IV kvartalist kuni 2023.a. I kvartali lõpuni tõusid talukomplekside hinnad kokku 5%.
Alates 2023.a. aprillist on kahe järgmise kvartali jooksul analoogsete varade hinnad tõusnud kokku ca 10%. 
2023. a IV kvartali hinnadünaamika osas ei ole veel muutuseid täheldada ehk IV kvartali alguses on hinnad püsinud stabiilsed.
Edasiseks prognoositakse hindades stabiilsust (hinnad ei kasva ega lange).
Kõik toimunud hinnamuutused on olnud kuude lõikes ühtlased.
NB! Kõik toodud ostu-müügi tehingud on toimunud vastava kuu lõpu seisuga.</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</si>
</sst>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Yes&quot;;&quot;Yes&quot;;&quot;No&quot;"/>
    <numFmt numFmtId="197" formatCode="&quot;True&quot;;&quot;True&quot;;&quot;False&quot;"/>
    <numFmt numFmtId="198" formatCode="&quot;On&quot;;&quot;On&quot;;&quot;Off&quot;"/>
    <numFmt numFmtId="199" formatCode="[$€-2]\ #,##0.00_);[Red]\([$€-2]\ #,##0.00\)"/>
    <numFmt numFmtId="200" formatCode="#,##0.000000"/>
    <numFmt numFmtId="201" formatCode="#,##0.000000000"/>
    <numFmt numFmtId="202" formatCode="0.000000"/>
    <numFmt numFmtId="203" formatCode="#,##0.0"/>
    <numFmt numFmtId="204" formatCode="&quot;Jah&quot;;&quot;Jah&quot;;&quot;Ei&quot;"/>
    <numFmt numFmtId="205" formatCode="&quot;Tõene&quot;;&quot;Tõene&quot;;&quot;Väär&quot;"/>
    <numFmt numFmtId="206" formatCode="&quot;Sees&quot;;&quot;Sees&quot;;&quot;Väljas&quot;"/>
    <numFmt numFmtId="207" formatCode="#,##0\ &quot;€&quot;"/>
    <numFmt numFmtId="208" formatCode="[$-425]d\.\ mmmm\ yyyy&quot;. a.&quot;"/>
    <numFmt numFmtId="209" formatCode="dd\.mm\.yy;@"/>
    <numFmt numFmtId="210" formatCode="0.0"/>
    <numFmt numFmtId="211" formatCode="[$-425]dddd\,\ d\.\ mmmm\ yyyy"/>
    <numFmt numFmtId="212" formatCode="#,##0.000"/>
    <numFmt numFmtId="213" formatCode="0.0%"/>
    <numFmt numFmtId="214" formatCode="#,##0\ [$€-1]"/>
    <numFmt numFmtId="215" formatCode="0.0000000"/>
    <numFmt numFmtId="216" formatCode="0.00000"/>
    <numFmt numFmtId="217" formatCode="0.0000"/>
    <numFmt numFmtId="218" formatCode="0.000"/>
    <numFmt numFmtId="219" formatCode="0.00000000"/>
    <numFmt numFmtId="220" formatCode="mm/yy"/>
  </numFmts>
  <fonts count="60">
    <font>
      <sz val="10"/>
      <name val="Arial"/>
      <family val="0"/>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b/>
      <sz val="11"/>
      <color indexed="8"/>
      <name val="Calibri"/>
      <family val="2"/>
    </font>
    <font>
      <b/>
      <sz val="18"/>
      <color indexed="18"/>
      <name val="Cambria"/>
      <family val="1"/>
    </font>
    <font>
      <sz val="11"/>
      <color indexed="10"/>
      <name val="Calibri"/>
      <family val="2"/>
    </font>
    <font>
      <b/>
      <u val="single"/>
      <sz val="11"/>
      <color indexed="8"/>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i/>
      <sz val="10"/>
      <color indexed="8"/>
      <name val="Arial"/>
      <family val="2"/>
    </font>
    <font>
      <b/>
      <sz val="9"/>
      <name val="Arial"/>
      <family val="2"/>
    </font>
    <font>
      <u val="single"/>
      <sz val="10"/>
      <color indexed="12"/>
      <name val="Arial"/>
      <family val="2"/>
    </font>
    <font>
      <u val="single"/>
      <sz val="10"/>
      <color indexed="36"/>
      <name val="Arial"/>
      <family val="2"/>
    </font>
    <font>
      <sz val="10"/>
      <name val="Calibri"/>
      <family val="2"/>
    </font>
    <font>
      <b/>
      <sz val="10"/>
      <color indexed="8"/>
      <name val="Arial"/>
      <family val="2"/>
    </font>
    <font>
      <vertAlign val="superscript"/>
      <sz val="10"/>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sz val="14"/>
      <color indexed="49"/>
      <name val="Arial"/>
      <family val="2"/>
    </font>
    <font>
      <sz val="10"/>
      <color indexed="49"/>
      <name val="Arial"/>
      <family val="2"/>
    </font>
    <font>
      <sz val="10"/>
      <color indexed="10"/>
      <name val="Arial"/>
      <family val="2"/>
    </font>
    <font>
      <b/>
      <sz val="10"/>
      <color indexed="49"/>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4"/>
      <color theme="8" tint="-0.24997000396251678"/>
      <name val="Arial"/>
      <family val="2"/>
    </font>
    <font>
      <sz val="10"/>
      <color theme="8" tint="-0.24997000396251678"/>
      <name val="Arial"/>
      <family val="2"/>
    </font>
    <font>
      <sz val="10"/>
      <color theme="3" tint="0.3999499976634979"/>
      <name val="Arial"/>
      <family val="2"/>
    </font>
    <font>
      <sz val="10"/>
      <color theme="3" tint="0.39998000860214233"/>
      <name val="Arial"/>
      <family val="2"/>
    </font>
    <font>
      <sz val="10"/>
      <color rgb="FFFF0000"/>
      <name val="Arial"/>
      <family val="2"/>
    </font>
    <font>
      <b/>
      <sz val="10"/>
      <color theme="3" tint="0.39998000860214233"/>
      <name val="Arial"/>
      <family val="2"/>
    </font>
  </fonts>
  <fills count="4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1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style="thin">
        <color indexed="18"/>
      </top>
      <bottom style="double">
        <color indexed="18"/>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medium"/>
      <right>
        <color indexed="63"/>
      </right>
      <top style="thin"/>
      <bottom style="thin"/>
    </border>
    <border>
      <left style="thick"/>
      <right style="thick"/>
      <top>
        <color indexed="63"/>
      </top>
      <bottom>
        <color indexed="63"/>
      </bottom>
    </border>
    <border>
      <left style="medium"/>
      <right style="thin"/>
      <top>
        <color indexed="63"/>
      </top>
      <bottom style="thin"/>
    </border>
    <border>
      <left style="medium"/>
      <right style="thin"/>
      <top style="medium"/>
      <bottom style="medium"/>
    </border>
    <border>
      <left style="thick"/>
      <right style="thick">
        <color rgb="FFFF0000"/>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2" borderId="1" applyNumberFormat="0" applyAlignment="0" applyProtection="0"/>
    <xf numFmtId="0" fontId="5" fillId="29" borderId="2" applyNumberFormat="0" applyAlignment="0" applyProtection="0"/>
    <xf numFmtId="0" fontId="5" fillId="29"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11" fillId="2" borderId="1" applyNumberFormat="0" applyAlignment="0" applyProtection="0"/>
    <xf numFmtId="0" fontId="11" fillId="2" borderId="1" applyNumberFormat="0" applyAlignment="0" applyProtection="0"/>
    <xf numFmtId="0" fontId="47" fillId="32" borderId="6" applyNumberFormat="0" applyAlignment="0" applyProtection="0"/>
    <xf numFmtId="0" fontId="12" fillId="0" borderId="7" applyNumberFormat="0" applyFill="0" applyAlignment="0" applyProtection="0"/>
    <xf numFmtId="0" fontId="13" fillId="2" borderId="0" applyNumberFormat="0" applyBorder="0" applyAlignment="0" applyProtection="0"/>
    <xf numFmtId="0" fontId="0" fillId="0" borderId="0">
      <alignment/>
      <protection/>
    </xf>
    <xf numFmtId="0" fontId="1" fillId="3" borderId="8" applyNumberFormat="0" applyFont="0" applyAlignment="0" applyProtection="0"/>
    <xf numFmtId="0" fontId="14" fillId="2" borderId="9" applyNumberFormat="0" applyAlignment="0" applyProtection="0"/>
    <xf numFmtId="0" fontId="14" fillId="2" borderId="9" applyNumberFormat="0" applyAlignment="0" applyProtection="0"/>
    <xf numFmtId="0" fontId="48" fillId="0" borderId="10" applyNumberFormat="0" applyFill="0" applyAlignment="0" applyProtection="0"/>
    <xf numFmtId="0" fontId="49" fillId="0" borderId="11" applyNumberFormat="0" applyFill="0" applyAlignment="0" applyProtection="0"/>
    <xf numFmtId="0" fontId="50" fillId="0" borderId="12"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51" fillId="0" borderId="0" applyNumberFormat="0" applyFill="0" applyBorder="0" applyAlignment="0" applyProtection="0"/>
    <xf numFmtId="0" fontId="52" fillId="39" borderId="13" applyNumberFormat="0" applyAlignment="0" applyProtection="0"/>
    <xf numFmtId="0" fontId="15" fillId="0" borderId="0" applyNumberFormat="0" applyFill="0" applyBorder="0" applyAlignment="0" applyProtection="0"/>
    <xf numFmtId="0" fontId="14" fillId="0" borderId="14" applyNumberFormat="0" applyFill="0" applyAlignment="0" applyProtection="0"/>
    <xf numFmtId="0" fontId="16" fillId="0" borderId="0" applyNumberFormat="0" applyFill="0" applyBorder="0" applyAlignment="0" applyProtection="0"/>
    <xf numFmtId="0" fontId="53" fillId="40" borderId="15" applyNumberFormat="0" applyAlignment="0" applyProtection="0"/>
  </cellStyleXfs>
  <cellXfs count="167">
    <xf numFmtId="0" fontId="0" fillId="0" borderId="0" xfId="0" applyAlignment="1">
      <alignment/>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16" xfId="0" applyFill="1" applyBorder="1" applyAlignment="1">
      <alignment/>
    </xf>
    <xf numFmtId="0" fontId="23" fillId="0" borderId="17" xfId="0" applyFont="1" applyFill="1" applyBorder="1" applyAlignment="1">
      <alignment/>
    </xf>
    <xf numFmtId="0" fontId="0" fillId="0" borderId="18" xfId="0" applyFill="1" applyBorder="1" applyAlignment="1">
      <alignment/>
    </xf>
    <xf numFmtId="0" fontId="0" fillId="2" borderId="19" xfId="0" applyFill="1" applyBorder="1" applyAlignment="1">
      <alignment/>
    </xf>
    <xf numFmtId="3" fontId="0" fillId="0" borderId="19" xfId="0" applyNumberForma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8" xfId="0" applyFill="1" applyBorder="1" applyAlignment="1">
      <alignment vertical="center"/>
    </xf>
    <xf numFmtId="0" fontId="25" fillId="0" borderId="18" xfId="0" applyFont="1" applyFill="1" applyBorder="1" applyAlignment="1">
      <alignment/>
    </xf>
    <xf numFmtId="0" fontId="25" fillId="2" borderId="19" xfId="0" applyFont="1" applyFill="1" applyBorder="1" applyAlignment="1">
      <alignment/>
    </xf>
    <xf numFmtId="9" fontId="25" fillId="0" borderId="19" xfId="0" applyNumberFormat="1" applyFont="1" applyFill="1" applyBorder="1" applyAlignment="1">
      <alignment/>
    </xf>
    <xf numFmtId="9" fontId="0" fillId="0" borderId="19" xfId="0" applyNumberFormat="1" applyFill="1" applyBorder="1" applyAlignment="1">
      <alignment/>
    </xf>
    <xf numFmtId="0" fontId="0" fillId="0" borderId="21" xfId="0" applyFill="1" applyBorder="1" applyAlignment="1">
      <alignment/>
    </xf>
    <xf numFmtId="0" fontId="0" fillId="0" borderId="22" xfId="0" applyFill="1" applyBorder="1" applyAlignment="1">
      <alignment/>
    </xf>
    <xf numFmtId="3" fontId="26" fillId="0" borderId="19" xfId="0" applyNumberFormat="1" applyFont="1" applyFill="1" applyBorder="1" applyAlignment="1">
      <alignment horizontal="center"/>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0" borderId="0" xfId="0" applyBorder="1" applyAlignment="1">
      <alignment/>
    </xf>
    <xf numFmtId="0" fontId="22" fillId="0" borderId="18" xfId="0" applyFont="1" applyFill="1" applyBorder="1" applyAlignment="1">
      <alignment horizontal="center"/>
    </xf>
    <xf numFmtId="0" fontId="22" fillId="0" borderId="26" xfId="0" applyFont="1" applyFill="1" applyBorder="1" applyAlignment="1">
      <alignment horizontal="center"/>
    </xf>
    <xf numFmtId="0" fontId="20" fillId="0" borderId="0" xfId="0" applyFont="1" applyFill="1" applyBorder="1" applyAlignment="1">
      <alignment horizontal="left" vertical="center" wrapText="1"/>
    </xf>
    <xf numFmtId="0" fontId="21" fillId="0" borderId="0" xfId="0" applyFont="1" applyFill="1" applyAlignment="1">
      <alignment/>
    </xf>
    <xf numFmtId="3" fontId="22" fillId="0" borderId="0" xfId="0" applyNumberFormat="1" applyFont="1" applyFill="1" applyBorder="1" applyAlignment="1">
      <alignment horizontal="right"/>
    </xf>
    <xf numFmtId="0" fontId="0" fillId="0" borderId="0" xfId="0" applyFont="1" applyAlignment="1">
      <alignment/>
    </xf>
    <xf numFmtId="9" fontId="25" fillId="0" borderId="19" xfId="0" applyNumberFormat="1" applyFont="1" applyFill="1" applyBorder="1" applyAlignment="1">
      <alignment/>
    </xf>
    <xf numFmtId="0" fontId="0" fillId="0" borderId="0" xfId="0" applyFont="1" applyAlignment="1">
      <alignment/>
    </xf>
    <xf numFmtId="0" fontId="14" fillId="0" borderId="0" xfId="0" applyFont="1" applyAlignment="1">
      <alignment/>
    </xf>
    <xf numFmtId="9" fontId="26" fillId="0" borderId="19" xfId="0" applyNumberFormat="1" applyFont="1" applyFill="1" applyBorder="1" applyAlignment="1">
      <alignment horizontal="right"/>
    </xf>
    <xf numFmtId="9" fontId="25" fillId="0" borderId="19" xfId="0" applyNumberFormat="1" applyFont="1" applyFill="1" applyBorder="1" applyAlignment="1">
      <alignment horizontal="right"/>
    </xf>
    <xf numFmtId="0" fontId="0" fillId="2" borderId="19" xfId="0" applyFont="1" applyFill="1" applyBorder="1" applyAlignment="1">
      <alignment horizontal="left"/>
    </xf>
    <xf numFmtId="0" fontId="0" fillId="2" borderId="19" xfId="0" applyFill="1" applyBorder="1" applyAlignment="1">
      <alignment horizontal="left"/>
    </xf>
    <xf numFmtId="0" fontId="25" fillId="2" borderId="19" xfId="0" applyFont="1" applyFill="1" applyBorder="1" applyAlignment="1">
      <alignment horizontal="left"/>
    </xf>
    <xf numFmtId="3" fontId="26" fillId="0" borderId="19" xfId="0" applyNumberFormat="1" applyFont="1" applyFill="1" applyBorder="1" applyAlignment="1">
      <alignment horizontal="center" wrapText="1"/>
    </xf>
    <xf numFmtId="2" fontId="0" fillId="0" borderId="19" xfId="0" applyNumberFormat="1" applyFill="1" applyBorder="1" applyAlignment="1">
      <alignment/>
    </xf>
    <xf numFmtId="0" fontId="22" fillId="0" borderId="27" xfId="0" applyFont="1" applyFill="1" applyBorder="1" applyAlignment="1">
      <alignment horizontal="center"/>
    </xf>
    <xf numFmtId="0" fontId="0" fillId="0" borderId="0" xfId="0" applyAlignment="1">
      <alignment/>
    </xf>
    <xf numFmtId="0" fontId="0" fillId="0" borderId="0" xfId="0" applyFont="1" applyAlignment="1">
      <alignment/>
    </xf>
    <xf numFmtId="0" fontId="23" fillId="0" borderId="18" xfId="0" applyFont="1" applyFill="1" applyBorder="1" applyAlignment="1">
      <alignment/>
    </xf>
    <xf numFmtId="0" fontId="23" fillId="2" borderId="19" xfId="0" applyFont="1" applyFill="1" applyBorder="1" applyAlignment="1">
      <alignment/>
    </xf>
    <xf numFmtId="3" fontId="23" fillId="0" borderId="19" xfId="0" applyNumberFormat="1" applyFont="1" applyFill="1" applyBorder="1" applyAlignment="1">
      <alignment/>
    </xf>
    <xf numFmtId="0" fontId="0" fillId="0" borderId="0" xfId="0" applyFont="1" applyAlignment="1">
      <alignment/>
    </xf>
    <xf numFmtId="0" fontId="0" fillId="0" borderId="0" xfId="111" applyFont="1">
      <alignment/>
      <protection/>
    </xf>
    <xf numFmtId="0" fontId="0" fillId="0" borderId="18" xfId="0" applyFont="1" applyFill="1" applyBorder="1" applyAlignment="1">
      <alignment/>
    </xf>
    <xf numFmtId="0" fontId="31" fillId="0" borderId="0" xfId="0" applyFont="1" applyFill="1" applyBorder="1" applyAlignment="1">
      <alignment/>
    </xf>
    <xf numFmtId="3" fontId="14" fillId="0" borderId="0" xfId="0" applyNumberFormat="1" applyFont="1" applyFill="1" applyBorder="1" applyAlignment="1">
      <alignment/>
    </xf>
    <xf numFmtId="0" fontId="0" fillId="0" borderId="0" xfId="0" applyFill="1" applyBorder="1" applyAlignment="1">
      <alignment/>
    </xf>
    <xf numFmtId="0" fontId="0" fillId="0" borderId="19" xfId="0" applyFont="1" applyFill="1" applyBorder="1" applyAlignment="1">
      <alignment vertical="center" wrapText="1"/>
    </xf>
    <xf numFmtId="0" fontId="0" fillId="0" borderId="0" xfId="0" applyFont="1" applyFill="1" applyBorder="1" applyAlignment="1">
      <alignment/>
    </xf>
    <xf numFmtId="0" fontId="19" fillId="0" borderId="0" xfId="0" applyFont="1" applyFill="1" applyBorder="1" applyAlignment="1">
      <alignment/>
    </xf>
    <xf numFmtId="3" fontId="19" fillId="0" borderId="0" xfId="0" applyNumberFormat="1" applyFont="1" applyFill="1" applyBorder="1" applyAlignment="1">
      <alignment/>
    </xf>
    <xf numFmtId="0" fontId="0" fillId="2" borderId="19" xfId="0" applyFont="1" applyFill="1" applyBorder="1" applyAlignment="1">
      <alignment/>
    </xf>
    <xf numFmtId="0" fontId="0" fillId="2" borderId="21" xfId="0" applyFont="1" applyFill="1" applyBorder="1" applyAlignment="1">
      <alignment/>
    </xf>
    <xf numFmtId="3" fontId="31" fillId="0" borderId="19" xfId="0" applyNumberFormat="1" applyFont="1" applyFill="1" applyBorder="1" applyAlignment="1">
      <alignment/>
    </xf>
    <xf numFmtId="3" fontId="31" fillId="0" borderId="21" xfId="0" applyNumberFormat="1" applyFont="1" applyFill="1" applyBorder="1" applyAlignment="1">
      <alignment/>
    </xf>
    <xf numFmtId="0" fontId="23" fillId="0" borderId="18" xfId="0" applyFont="1" applyFill="1" applyBorder="1" applyAlignment="1">
      <alignment/>
    </xf>
    <xf numFmtId="0" fontId="23" fillId="2" borderId="19" xfId="0" applyFont="1" applyFill="1" applyBorder="1" applyAlignment="1">
      <alignment/>
    </xf>
    <xf numFmtId="3" fontId="23" fillId="0" borderId="19" xfId="0" applyNumberFormat="1" applyFont="1" applyFill="1" applyBorder="1" applyAlignment="1">
      <alignment/>
    </xf>
    <xf numFmtId="1" fontId="0" fillId="0" borderId="0" xfId="0" applyNumberFormat="1" applyFill="1" applyAlignment="1">
      <alignment/>
    </xf>
    <xf numFmtId="0" fontId="24" fillId="0" borderId="0" xfId="0" applyFont="1" applyFill="1" applyBorder="1" applyAlignment="1">
      <alignment/>
    </xf>
    <xf numFmtId="0" fontId="23" fillId="0"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24" fillId="7" borderId="0" xfId="0" applyFont="1" applyFill="1" applyAlignment="1">
      <alignment/>
    </xf>
    <xf numFmtId="0" fontId="0" fillId="7" borderId="0" xfId="0" applyFill="1" applyAlignment="1">
      <alignment/>
    </xf>
    <xf numFmtId="0" fontId="54" fillId="0" borderId="0" xfId="0" applyFont="1" applyAlignment="1">
      <alignment/>
    </xf>
    <xf numFmtId="0" fontId="55" fillId="0" borderId="0" xfId="0" applyFont="1" applyAlignment="1">
      <alignment/>
    </xf>
    <xf numFmtId="210" fontId="56" fillId="0" borderId="28" xfId="0" applyNumberFormat="1" applyFont="1" applyBorder="1" applyAlignment="1">
      <alignment horizontal="center"/>
    </xf>
    <xf numFmtId="210" fontId="57" fillId="0" borderId="0" xfId="0" applyNumberFormat="1" applyFont="1" applyAlignment="1">
      <alignment/>
    </xf>
    <xf numFmtId="0" fontId="57" fillId="0" borderId="0" xfId="0" applyFont="1" applyAlignment="1">
      <alignment/>
    </xf>
    <xf numFmtId="0" fontId="58" fillId="0" borderId="0" xfId="0" applyFont="1" applyAlignment="1">
      <alignment/>
    </xf>
    <xf numFmtId="210" fontId="59" fillId="0" borderId="0" xfId="0" applyNumberFormat="1" applyFont="1" applyAlignment="1">
      <alignment/>
    </xf>
    <xf numFmtId="0" fontId="0" fillId="0" borderId="18" xfId="0" applyFont="1" applyFill="1" applyBorder="1" applyAlignment="1">
      <alignment/>
    </xf>
    <xf numFmtId="0" fontId="31" fillId="0" borderId="0" xfId="0" applyFont="1" applyFill="1" applyAlignment="1">
      <alignment/>
    </xf>
    <xf numFmtId="0" fontId="22" fillId="0" borderId="29" xfId="0" applyFont="1" applyFill="1" applyBorder="1" applyAlignment="1">
      <alignment horizontal="center"/>
    </xf>
    <xf numFmtId="0" fontId="20" fillId="0" borderId="30" xfId="0" applyFont="1" applyFill="1" applyBorder="1" applyAlignment="1">
      <alignment horizontal="center" vertical="center" wrapText="1"/>
    </xf>
    <xf numFmtId="17" fontId="57" fillId="0" borderId="0" xfId="0" applyNumberFormat="1" applyFont="1" applyAlignment="1">
      <alignment/>
    </xf>
    <xf numFmtId="210" fontId="56" fillId="0" borderId="31" xfId="0" applyNumberFormat="1" applyFont="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xf>
    <xf numFmtId="0" fontId="22" fillId="0" borderId="0" xfId="0" applyFont="1" applyFill="1" applyBorder="1" applyAlignment="1">
      <alignment horizontal="right" wrapText="1"/>
    </xf>
    <xf numFmtId="0" fontId="22" fillId="0" borderId="0" xfId="0" applyFont="1" applyFill="1" applyBorder="1" applyAlignment="1">
      <alignment horizontal="right"/>
    </xf>
    <xf numFmtId="220" fontId="0" fillId="2" borderId="19" xfId="0" applyNumberFormat="1" applyFill="1" applyBorder="1" applyAlignment="1">
      <alignment horizontal="center" vertical="center"/>
    </xf>
    <xf numFmtId="220" fontId="0" fillId="0" borderId="19" xfId="0" applyNumberFormat="1" applyFill="1" applyBorder="1" applyAlignment="1">
      <alignment horizontal="center" vertical="center"/>
    </xf>
    <xf numFmtId="220" fontId="57" fillId="0" borderId="0" xfId="0" applyNumberFormat="1" applyFont="1" applyAlignment="1">
      <alignment horizontal="center"/>
    </xf>
    <xf numFmtId="0" fontId="0" fillId="0" borderId="18" xfId="0" applyFont="1" applyFill="1" applyBorder="1" applyAlignment="1">
      <alignment vertical="center"/>
    </xf>
    <xf numFmtId="203" fontId="0" fillId="0" borderId="19" xfId="0" applyNumberFormat="1" applyFont="1" applyFill="1" applyBorder="1" applyAlignment="1">
      <alignment horizontal="left" vertical="center"/>
    </xf>
    <xf numFmtId="3" fontId="0" fillId="0" borderId="19" xfId="0" applyNumberFormat="1" applyFont="1" applyFill="1" applyBorder="1" applyAlignment="1">
      <alignment horizontal="left" vertical="center"/>
    </xf>
    <xf numFmtId="3" fontId="19" fillId="0" borderId="19" xfId="0" applyNumberFormat="1" applyFont="1" applyFill="1" applyBorder="1" applyAlignment="1">
      <alignment horizontal="left" vertical="center"/>
    </xf>
    <xf numFmtId="0" fontId="0" fillId="0" borderId="19" xfId="0" applyFont="1" applyFill="1" applyBorder="1" applyAlignment="1">
      <alignment horizontal="left" vertical="center"/>
    </xf>
    <xf numFmtId="49" fontId="0" fillId="0" borderId="19" xfId="0" applyNumberFormat="1" applyFont="1" applyFill="1" applyBorder="1" applyAlignment="1">
      <alignment horizontal="left" vertical="center" wrapText="1"/>
    </xf>
    <xf numFmtId="0" fontId="0" fillId="0" borderId="0" xfId="0" applyFont="1" applyFill="1" applyAlignment="1">
      <alignment/>
    </xf>
    <xf numFmtId="0" fontId="25" fillId="0" borderId="19" xfId="0" applyFont="1" applyFill="1" applyBorder="1" applyAlignment="1">
      <alignment horizontal="center" wrapText="1"/>
    </xf>
    <xf numFmtId="0" fontId="25" fillId="0" borderId="18" xfId="0" applyFont="1" applyFill="1" applyBorder="1" applyAlignment="1">
      <alignment/>
    </xf>
    <xf numFmtId="0" fontId="25" fillId="2" borderId="19" xfId="0" applyFont="1" applyFill="1" applyBorder="1" applyAlignment="1">
      <alignment/>
    </xf>
    <xf numFmtId="0" fontId="0" fillId="0" borderId="32" xfId="0"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19" xfId="0" applyFill="1" applyBorder="1" applyAlignment="1">
      <alignment/>
    </xf>
    <xf numFmtId="0" fontId="0" fillId="0" borderId="21" xfId="0" applyFill="1" applyBorder="1" applyAlignment="1">
      <alignment/>
    </xf>
    <xf numFmtId="0" fontId="14" fillId="0" borderId="0" xfId="0" applyFont="1" applyFill="1" applyAlignment="1">
      <alignment/>
    </xf>
    <xf numFmtId="0" fontId="31" fillId="0" borderId="26" xfId="0" applyFont="1" applyFill="1" applyBorder="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21" fillId="0" borderId="35" xfId="0" applyFont="1" applyFill="1" applyBorder="1" applyAlignment="1">
      <alignment horizontal="left"/>
    </xf>
    <xf numFmtId="0" fontId="21" fillId="0" borderId="36" xfId="0" applyFont="1" applyFill="1" applyBorder="1" applyAlignment="1">
      <alignment horizontal="left"/>
    </xf>
    <xf numFmtId="0" fontId="21" fillId="0" borderId="37"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0" fillId="0" borderId="32" xfId="0" applyFont="1"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23" fillId="0" borderId="38" xfId="0" applyFont="1" applyFill="1" applyBorder="1" applyAlignment="1">
      <alignment horizontal="left"/>
    </xf>
    <xf numFmtId="0" fontId="23" fillId="0" borderId="39" xfId="0" applyFont="1" applyFill="1" applyBorder="1" applyAlignment="1">
      <alignment horizontal="left"/>
    </xf>
    <xf numFmtId="0" fontId="23" fillId="0" borderId="40" xfId="0" applyFont="1" applyFill="1" applyBorder="1" applyAlignment="1">
      <alignment horizontal="left"/>
    </xf>
    <xf numFmtId="0" fontId="21" fillId="0" borderId="21" xfId="0" applyFont="1" applyFill="1" applyBorder="1" applyAlignment="1">
      <alignment horizontal="left"/>
    </xf>
    <xf numFmtId="0" fontId="21" fillId="0" borderId="22" xfId="0" applyFont="1" applyFill="1" applyBorder="1" applyAlignment="1">
      <alignment horizontal="left"/>
    </xf>
    <xf numFmtId="0" fontId="21" fillId="0" borderId="32" xfId="0" applyFont="1" applyFill="1" applyBorder="1" applyAlignment="1">
      <alignment horizontal="left"/>
    </xf>
    <xf numFmtId="0" fontId="21" fillId="0" borderId="33" xfId="0" applyFont="1" applyFill="1" applyBorder="1" applyAlignment="1">
      <alignment horizontal="left"/>
    </xf>
    <xf numFmtId="0" fontId="21" fillId="0" borderId="34" xfId="0" applyFont="1" applyFill="1" applyBorder="1" applyAlignment="1">
      <alignment horizontal="left"/>
    </xf>
    <xf numFmtId="0" fontId="27" fillId="0" borderId="41" xfId="0" applyFont="1" applyFill="1" applyBorder="1" applyAlignment="1">
      <alignment horizontal="left" vertical="center"/>
    </xf>
    <xf numFmtId="0" fontId="27" fillId="0" borderId="42" xfId="0" applyFont="1" applyFill="1" applyBorder="1" applyAlignment="1">
      <alignment horizontal="left" vertical="center"/>
    </xf>
    <xf numFmtId="0" fontId="0" fillId="2" borderId="32" xfId="0" applyFill="1" applyBorder="1" applyAlignment="1">
      <alignment horizontal="left"/>
    </xf>
    <xf numFmtId="0" fontId="0" fillId="2" borderId="33" xfId="0" applyFill="1" applyBorder="1" applyAlignment="1">
      <alignment horizontal="left"/>
    </xf>
    <xf numFmtId="0" fontId="0" fillId="2" borderId="34" xfId="0" applyFill="1" applyBorder="1" applyAlignment="1">
      <alignment horizontal="left"/>
    </xf>
    <xf numFmtId="0" fontId="0" fillId="0" borderId="23" xfId="0" applyFont="1"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0" xfId="0" applyFont="1" applyBorder="1" applyAlignment="1">
      <alignment horizontal="left" wrapText="1"/>
    </xf>
    <xf numFmtId="0" fontId="0" fillId="0" borderId="0" xfId="0" applyBorder="1" applyAlignment="1">
      <alignment horizontal="left"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2" borderId="43" xfId="0" applyFill="1" applyBorder="1" applyAlignment="1">
      <alignment horizontal="left"/>
    </xf>
    <xf numFmtId="0" fontId="0" fillId="2" borderId="0" xfId="0" applyFill="1" applyBorder="1" applyAlignment="1">
      <alignment horizontal="left"/>
    </xf>
    <xf numFmtId="0" fontId="0" fillId="2" borderId="44" xfId="0" applyFill="1" applyBorder="1" applyAlignment="1">
      <alignment horizontal="left"/>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2" borderId="43" xfId="0" applyFill="1" applyBorder="1" applyAlignment="1">
      <alignment horizontal="center"/>
    </xf>
    <xf numFmtId="0" fontId="0" fillId="2" borderId="0" xfId="0" applyFill="1" applyBorder="1" applyAlignment="1">
      <alignment horizontal="center"/>
    </xf>
    <xf numFmtId="0" fontId="0" fillId="2" borderId="44"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0" borderId="0" xfId="0" applyAlignment="1">
      <alignment horizontal="center"/>
    </xf>
  </cellXfs>
  <cellStyles count="11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rõhk1" xfId="27"/>
    <cellStyle name="20% – rõhk2" xfId="28"/>
    <cellStyle name="20% – rõhk3" xfId="29"/>
    <cellStyle name="20% – rõhk4" xfId="30"/>
    <cellStyle name="20% – rõhk5" xfId="31"/>
    <cellStyle name="20% – rõhk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rõhk1" xfId="45"/>
    <cellStyle name="40% – rõhk2" xfId="46"/>
    <cellStyle name="40% – rõhk3" xfId="47"/>
    <cellStyle name="40% – rõhk4" xfId="48"/>
    <cellStyle name="40% – rõhk5" xfId="49"/>
    <cellStyle name="40% – rõhk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rõhk1" xfId="63"/>
    <cellStyle name="60% – rõhk2" xfId="64"/>
    <cellStyle name="60% – rõhk3" xfId="65"/>
    <cellStyle name="60% – rõhk4" xfId="66"/>
    <cellStyle name="60% – rõhk5" xfId="67"/>
    <cellStyle name="60% – rõhk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heck Cell" xfId="84"/>
    <cellStyle name="Check Cell 2" xfId="85"/>
    <cellStyle name="Comma" xfId="86"/>
    <cellStyle name="Comma [0]" xfId="87"/>
    <cellStyle name="Currency" xfId="88"/>
    <cellStyle name="Currency [0]" xfId="89"/>
    <cellStyle name="Explanatory Text" xfId="90"/>
    <cellStyle name="Explanatory Text 2" xfId="91"/>
    <cellStyle name="Followed Hyperlink" xfId="92"/>
    <cellStyle name="Good" xfId="93"/>
    <cellStyle name="Good 2" xfId="94"/>
    <cellStyle name="Halb" xfId="95"/>
    <cellStyle name="Hea" xfId="96"/>
    <cellStyle name="Heading 1" xfId="97"/>
    <cellStyle name="Heading 1 2" xfId="98"/>
    <cellStyle name="Heading 2" xfId="99"/>
    <cellStyle name="Heading 2 2" xfId="100"/>
    <cellStyle name="Heading 3" xfId="101"/>
    <cellStyle name="Heading 3 2" xfId="102"/>
    <cellStyle name="Heading 4" xfId="103"/>
    <cellStyle name="Heading 4 2" xfId="104"/>
    <cellStyle name="Hyperlink" xfId="105"/>
    <cellStyle name="Input" xfId="106"/>
    <cellStyle name="Input 2" xfId="107"/>
    <cellStyle name="Kontrolli lahtrit" xfId="108"/>
    <cellStyle name="Linked Cell" xfId="109"/>
    <cellStyle name="Neutral" xfId="110"/>
    <cellStyle name="Normal 2" xfId="111"/>
    <cellStyle name="Note" xfId="112"/>
    <cellStyle name="Output" xfId="113"/>
    <cellStyle name="Output 2" xfId="114"/>
    <cellStyle name="Pealkiri 1" xfId="115"/>
    <cellStyle name="Pealkiri 2" xfId="116"/>
    <cellStyle name="Pealkiri 3" xfId="117"/>
    <cellStyle name="Pealkiri 4" xfId="118"/>
    <cellStyle name="Percent" xfId="119"/>
    <cellStyle name="Rõhk1" xfId="120"/>
    <cellStyle name="Rõhk2" xfId="121"/>
    <cellStyle name="Rõhk3" xfId="122"/>
    <cellStyle name="Rõhk4" xfId="123"/>
    <cellStyle name="Rõhk5" xfId="124"/>
    <cellStyle name="Rõhk6" xfId="125"/>
    <cellStyle name="Selgitav tekst" xfId="126"/>
    <cellStyle name="Sisestus" xfId="127"/>
    <cellStyle name="Title" xfId="128"/>
    <cellStyle name="Total" xfId="129"/>
    <cellStyle name="Warning Text" xfId="130"/>
    <cellStyle name="Väljund"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114300</xdr:rowOff>
    </xdr:from>
    <xdr:to>
      <xdr:col>16</xdr:col>
      <xdr:colOff>19050</xdr:colOff>
      <xdr:row>40</xdr:row>
      <xdr:rowOff>114300</xdr:rowOff>
    </xdr:to>
    <xdr:sp>
      <xdr:nvSpPr>
        <xdr:cNvPr id="1" name="Straight Arrow Connector 4"/>
        <xdr:cNvSpPr>
          <a:spLocks/>
        </xdr:cNvSpPr>
      </xdr:nvSpPr>
      <xdr:spPr>
        <a:xfrm>
          <a:off x="0" y="7200900"/>
          <a:ext cx="20793075" cy="0"/>
        </a:xfrm>
        <a:prstGeom prst="straightConnector1">
          <a:avLst/>
        </a:prstGeom>
        <a:noFill/>
        <a:ln w="25400" cmpd="sng">
          <a:solidFill>
            <a:srgbClr val="4F81BD"/>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84"/>
  <sheetViews>
    <sheetView tabSelected="1" zoomScalePageLayoutView="0" workbookViewId="0" topLeftCell="A55">
      <selection activeCell="A61" sqref="A61"/>
    </sheetView>
  </sheetViews>
  <sheetFormatPr defaultColWidth="9.140625" defaultRowHeight="12.75"/>
  <cols>
    <col min="1" max="1" width="7.421875" style="0" bestFit="1" customWidth="1"/>
    <col min="2" max="2" width="42.140625" style="0" customWidth="1"/>
    <col min="3" max="3" width="24.140625" style="0" customWidth="1"/>
    <col min="4" max="4" width="23.00390625" style="0" customWidth="1"/>
    <col min="5" max="5" width="19.140625" style="0" customWidth="1"/>
    <col min="6" max="6" width="20.00390625" style="0" customWidth="1"/>
    <col min="7" max="7" width="19.421875" style="0" customWidth="1"/>
    <col min="8" max="8" width="14.421875" style="0" customWidth="1"/>
    <col min="9" max="9" width="15.140625" style="0" customWidth="1"/>
    <col min="10" max="10" width="14.00390625" style="0" customWidth="1"/>
    <col min="11" max="11" width="63.28125" style="0" customWidth="1"/>
    <col min="12" max="12" width="10.140625" style="0" customWidth="1"/>
    <col min="13" max="13" width="11.8515625" style="0" customWidth="1"/>
  </cols>
  <sheetData>
    <row r="2" spans="2:4" ht="18">
      <c r="B2" s="74" t="s">
        <v>21</v>
      </c>
      <c r="C2" s="75"/>
      <c r="D2" s="75"/>
    </row>
    <row r="4" spans="2:4" ht="15">
      <c r="B4" s="1" t="s">
        <v>14</v>
      </c>
      <c r="D4" s="48"/>
    </row>
    <row r="5" spans="2:11" ht="27" customHeight="1">
      <c r="B5" s="111" t="s">
        <v>43</v>
      </c>
      <c r="C5" s="112"/>
      <c r="D5" s="112"/>
      <c r="E5" s="112"/>
      <c r="F5" s="112"/>
      <c r="G5" s="112"/>
      <c r="H5" s="112"/>
      <c r="I5" s="112"/>
      <c r="J5" s="112"/>
      <c r="K5" s="112"/>
    </row>
    <row r="7" spans="2:3" ht="15">
      <c r="B7" s="1" t="s">
        <v>28</v>
      </c>
      <c r="C7" s="42"/>
    </row>
    <row r="8" ht="12.75">
      <c r="B8" s="2" t="s">
        <v>18</v>
      </c>
    </row>
    <row r="9" spans="8:12" ht="13.5" thickBot="1">
      <c r="H9" s="166"/>
      <c r="I9" s="166"/>
      <c r="J9" s="166"/>
      <c r="K9" s="166"/>
      <c r="L9" s="166"/>
    </row>
    <row r="10" spans="2:13" s="28" customFormat="1" ht="15.75" customHeight="1" thickBot="1">
      <c r="B10" s="84" t="s">
        <v>0</v>
      </c>
      <c r="C10" s="129" t="s">
        <v>17</v>
      </c>
      <c r="D10" s="129"/>
      <c r="E10" s="129"/>
      <c r="F10" s="129"/>
      <c r="G10" s="130"/>
      <c r="H10" s="166"/>
      <c r="I10" s="166"/>
      <c r="J10" s="166"/>
      <c r="K10" s="166"/>
      <c r="L10" s="166"/>
      <c r="M10" s="27"/>
    </row>
    <row r="11" spans="2:13" s="28" customFormat="1" ht="13.5" customHeight="1">
      <c r="B11" s="83">
        <v>1</v>
      </c>
      <c r="C11" s="113" t="s">
        <v>19</v>
      </c>
      <c r="D11" s="114"/>
      <c r="E11" s="114"/>
      <c r="F11" s="114"/>
      <c r="G11" s="115"/>
      <c r="H11" s="166"/>
      <c r="I11" s="166"/>
      <c r="J11" s="166"/>
      <c r="K11" s="166"/>
      <c r="L11" s="166"/>
      <c r="M11" s="29"/>
    </row>
    <row r="12" spans="2:13" s="28" customFormat="1" ht="13.5" customHeight="1">
      <c r="B12" s="25">
        <v>2</v>
      </c>
      <c r="C12" s="116" t="s">
        <v>47</v>
      </c>
      <c r="D12" s="116"/>
      <c r="E12" s="116"/>
      <c r="F12" s="116"/>
      <c r="G12" s="117"/>
      <c r="H12" s="166"/>
      <c r="I12" s="166"/>
      <c r="J12" s="166"/>
      <c r="K12" s="166"/>
      <c r="L12" s="166"/>
      <c r="M12" s="29"/>
    </row>
    <row r="13" spans="2:13" s="28" customFormat="1" ht="13.5" customHeight="1">
      <c r="B13" s="25">
        <v>3</v>
      </c>
      <c r="C13" s="116" t="s">
        <v>34</v>
      </c>
      <c r="D13" s="116"/>
      <c r="E13" s="116"/>
      <c r="F13" s="116"/>
      <c r="G13" s="117"/>
      <c r="H13" s="166"/>
      <c r="I13" s="166"/>
      <c r="J13" s="166"/>
      <c r="K13" s="166"/>
      <c r="L13" s="166"/>
      <c r="M13" s="29"/>
    </row>
    <row r="14" spans="2:13" s="28" customFormat="1" ht="13.5" customHeight="1">
      <c r="B14" s="25">
        <v>4</v>
      </c>
      <c r="C14" s="113" t="s">
        <v>48</v>
      </c>
      <c r="D14" s="114"/>
      <c r="E14" s="114"/>
      <c r="F14" s="114"/>
      <c r="G14" s="115"/>
      <c r="H14" s="166"/>
      <c r="I14" s="166"/>
      <c r="J14" s="166"/>
      <c r="K14" s="166"/>
      <c r="L14" s="166"/>
      <c r="M14" s="29"/>
    </row>
    <row r="15" spans="2:13" s="28" customFormat="1" ht="13.5" customHeight="1">
      <c r="B15" s="25">
        <v>5</v>
      </c>
      <c r="C15" s="116" t="s">
        <v>49</v>
      </c>
      <c r="D15" s="116"/>
      <c r="E15" s="116"/>
      <c r="F15" s="116"/>
      <c r="G15" s="117"/>
      <c r="H15" s="166"/>
      <c r="I15" s="166"/>
      <c r="J15" s="166"/>
      <c r="K15" s="166"/>
      <c r="L15" s="166"/>
      <c r="M15" s="29"/>
    </row>
    <row r="16" spans="2:13" s="28" customFormat="1" ht="13.5" customHeight="1">
      <c r="B16" s="25">
        <v>6</v>
      </c>
      <c r="C16" s="116" t="s">
        <v>50</v>
      </c>
      <c r="D16" s="116"/>
      <c r="E16" s="116"/>
      <c r="F16" s="116"/>
      <c r="G16" s="117"/>
      <c r="H16" s="166"/>
      <c r="I16" s="166"/>
      <c r="J16" s="166"/>
      <c r="K16" s="166"/>
      <c r="L16" s="166"/>
      <c r="M16" s="29"/>
    </row>
    <row r="17" spans="2:13" s="28" customFormat="1" ht="13.5" customHeight="1">
      <c r="B17" s="25">
        <v>7</v>
      </c>
      <c r="C17" s="116" t="s">
        <v>34</v>
      </c>
      <c r="D17" s="116"/>
      <c r="E17" s="116"/>
      <c r="F17" s="116"/>
      <c r="G17" s="117"/>
      <c r="H17" s="166"/>
      <c r="I17" s="166"/>
      <c r="J17" s="166"/>
      <c r="K17" s="166"/>
      <c r="L17" s="166"/>
      <c r="M17" s="29"/>
    </row>
    <row r="18" spans="2:13" s="28" customFormat="1" ht="13.5" customHeight="1">
      <c r="B18" s="25">
        <v>8</v>
      </c>
      <c r="C18" s="113" t="s">
        <v>19</v>
      </c>
      <c r="D18" s="114"/>
      <c r="E18" s="114"/>
      <c r="F18" s="114"/>
      <c r="G18" s="115"/>
      <c r="H18" s="166"/>
      <c r="I18" s="166"/>
      <c r="J18" s="166"/>
      <c r="K18" s="166"/>
      <c r="L18" s="166"/>
      <c r="M18" s="29"/>
    </row>
    <row r="19" spans="2:13" s="28" customFormat="1" ht="13.5" customHeight="1">
      <c r="B19" s="41">
        <v>9</v>
      </c>
      <c r="C19" s="116" t="s">
        <v>51</v>
      </c>
      <c r="D19" s="116"/>
      <c r="E19" s="116"/>
      <c r="F19" s="116"/>
      <c r="G19" s="117"/>
      <c r="H19" s="166"/>
      <c r="I19" s="166"/>
      <c r="J19" s="166"/>
      <c r="K19" s="166"/>
      <c r="L19" s="166"/>
      <c r="M19" s="29"/>
    </row>
    <row r="20" spans="2:13" s="28" customFormat="1" ht="13.5" customHeight="1">
      <c r="B20" s="25">
        <v>10</v>
      </c>
      <c r="C20" s="116" t="s">
        <v>49</v>
      </c>
      <c r="D20" s="116"/>
      <c r="E20" s="116"/>
      <c r="F20" s="116"/>
      <c r="G20" s="117"/>
      <c r="H20" s="166"/>
      <c r="I20" s="166"/>
      <c r="J20" s="166"/>
      <c r="K20" s="166"/>
      <c r="L20" s="166"/>
      <c r="M20" s="29"/>
    </row>
    <row r="21" spans="2:13" s="28" customFormat="1" ht="13.5" customHeight="1">
      <c r="B21" s="25">
        <v>11</v>
      </c>
      <c r="C21" s="116" t="s">
        <v>52</v>
      </c>
      <c r="D21" s="116"/>
      <c r="E21" s="116"/>
      <c r="F21" s="116"/>
      <c r="G21" s="117"/>
      <c r="H21" s="166"/>
      <c r="I21" s="166"/>
      <c r="J21" s="166"/>
      <c r="K21" s="166"/>
      <c r="L21" s="166"/>
      <c r="M21" s="29"/>
    </row>
    <row r="22" spans="2:13" s="28" customFormat="1" ht="13.5" customHeight="1">
      <c r="B22" s="25">
        <v>12</v>
      </c>
      <c r="C22" s="116" t="s">
        <v>53</v>
      </c>
      <c r="D22" s="116"/>
      <c r="E22" s="116"/>
      <c r="F22" s="116"/>
      <c r="G22" s="117"/>
      <c r="H22" s="166"/>
      <c r="I22" s="166"/>
      <c r="J22" s="166"/>
      <c r="K22" s="166"/>
      <c r="L22" s="166"/>
      <c r="M22" s="29"/>
    </row>
    <row r="23" spans="2:13" s="28" customFormat="1" ht="13.5" customHeight="1">
      <c r="B23" s="25">
        <v>13</v>
      </c>
      <c r="C23" s="116" t="s">
        <v>34</v>
      </c>
      <c r="D23" s="116"/>
      <c r="E23" s="116"/>
      <c r="F23" s="116"/>
      <c r="G23" s="117"/>
      <c r="H23" s="166"/>
      <c r="I23" s="166"/>
      <c r="J23" s="166"/>
      <c r="K23" s="166"/>
      <c r="L23" s="166"/>
      <c r="M23" s="29"/>
    </row>
    <row r="24" spans="2:13" s="28" customFormat="1" ht="13.5" customHeight="1">
      <c r="B24" s="25">
        <v>14</v>
      </c>
      <c r="C24" s="126" t="s">
        <v>54</v>
      </c>
      <c r="D24" s="127"/>
      <c r="E24" s="127"/>
      <c r="F24" s="127"/>
      <c r="G24" s="128"/>
      <c r="H24" s="166"/>
      <c r="I24" s="166"/>
      <c r="J24" s="166"/>
      <c r="K24" s="166"/>
      <c r="L24" s="166"/>
      <c r="M24" s="29"/>
    </row>
    <row r="25" spans="2:13" s="28" customFormat="1" ht="13.5" customHeight="1" thickBot="1">
      <c r="B25" s="26">
        <v>15</v>
      </c>
      <c r="C25" s="124" t="s">
        <v>19</v>
      </c>
      <c r="D25" s="124"/>
      <c r="E25" s="124"/>
      <c r="F25" s="124"/>
      <c r="G25" s="125"/>
      <c r="H25" s="166"/>
      <c r="I25" s="166"/>
      <c r="J25" s="166"/>
      <c r="K25" s="166"/>
      <c r="L25" s="166"/>
      <c r="M25" s="29"/>
    </row>
    <row r="26" spans="2:12" ht="12.75">
      <c r="B26" s="87"/>
      <c r="C26" s="88"/>
      <c r="D26" s="89"/>
      <c r="E26" s="89"/>
      <c r="F26" s="90"/>
      <c r="G26" s="88"/>
      <c r="H26" s="166"/>
      <c r="I26" s="166"/>
      <c r="J26" s="166"/>
      <c r="K26" s="166"/>
      <c r="L26" s="166"/>
    </row>
    <row r="27" ht="15">
      <c r="B27" s="1" t="s">
        <v>3</v>
      </c>
    </row>
    <row r="28" spans="2:12" ht="15.75" customHeight="1">
      <c r="B28" s="140" t="s">
        <v>29</v>
      </c>
      <c r="C28" s="140"/>
      <c r="D28" s="140"/>
      <c r="E28" s="140"/>
      <c r="F28" s="140"/>
      <c r="G28" s="140"/>
      <c r="H28" s="140"/>
      <c r="I28" s="140"/>
      <c r="J28" s="140"/>
      <c r="K28" s="140"/>
      <c r="L28" s="3"/>
    </row>
    <row r="30" spans="2:6" ht="15">
      <c r="B30" s="1" t="s">
        <v>4</v>
      </c>
      <c r="F30" s="32"/>
    </row>
    <row r="31" spans="2:6" ht="12.75">
      <c r="B31" s="32" t="s">
        <v>23</v>
      </c>
      <c r="F31" s="24"/>
    </row>
    <row r="32" ht="14.25">
      <c r="B32" s="71" t="s">
        <v>58</v>
      </c>
    </row>
    <row r="33" ht="12.75">
      <c r="B33" s="71" t="s">
        <v>55</v>
      </c>
    </row>
    <row r="34" ht="12.75">
      <c r="B34" s="71" t="s">
        <v>57</v>
      </c>
    </row>
    <row r="35" ht="12.75">
      <c r="B35" s="71" t="s">
        <v>56</v>
      </c>
    </row>
    <row r="36" ht="12.75">
      <c r="B36" s="43"/>
    </row>
    <row r="37" spans="2:11" ht="12.75">
      <c r="B37" s="141" t="s">
        <v>37</v>
      </c>
      <c r="C37" s="141"/>
      <c r="D37" s="141"/>
      <c r="E37" s="141"/>
      <c r="F37" s="141"/>
      <c r="G37" s="141"/>
      <c r="H37" s="141"/>
      <c r="I37" s="141"/>
      <c r="J37" s="141"/>
      <c r="K37" s="141"/>
    </row>
    <row r="38" spans="2:10" ht="12.75">
      <c r="B38" s="43"/>
      <c r="D38" s="80">
        <f>SUM(D40:I40)</f>
        <v>5</v>
      </c>
      <c r="E38" s="80"/>
      <c r="F38" s="77"/>
      <c r="G38" s="77"/>
      <c r="H38" s="80"/>
      <c r="I38" s="78"/>
      <c r="J38" s="80">
        <f>SUM(J40:O40)</f>
        <v>10</v>
      </c>
    </row>
    <row r="39" spans="1:17" ht="12.75">
      <c r="A39" s="93">
        <v>44743</v>
      </c>
      <c r="B39" s="93">
        <v>44774</v>
      </c>
      <c r="C39" s="93">
        <v>44805</v>
      </c>
      <c r="D39" s="93">
        <v>44835</v>
      </c>
      <c r="E39" s="93">
        <v>44866</v>
      </c>
      <c r="F39" s="93">
        <v>44896</v>
      </c>
      <c r="G39" s="93">
        <v>44927</v>
      </c>
      <c r="H39" s="93">
        <v>44958</v>
      </c>
      <c r="I39" s="93">
        <v>44986</v>
      </c>
      <c r="J39" s="93">
        <v>45017</v>
      </c>
      <c r="K39" s="93">
        <v>45047</v>
      </c>
      <c r="L39" s="93">
        <v>45078</v>
      </c>
      <c r="M39" s="93">
        <v>45108</v>
      </c>
      <c r="N39" s="93">
        <v>45139</v>
      </c>
      <c r="O39" s="93">
        <v>45170</v>
      </c>
      <c r="P39" s="93">
        <v>45200</v>
      </c>
      <c r="Q39" s="85"/>
    </row>
    <row r="40" spans="1:17" ht="12.75">
      <c r="A40" s="76">
        <v>0</v>
      </c>
      <c r="B40" s="76">
        <v>0</v>
      </c>
      <c r="C40" s="76">
        <v>0</v>
      </c>
      <c r="D40" s="76">
        <f>5/6</f>
        <v>0.8333333333333334</v>
      </c>
      <c r="E40" s="76">
        <f>$D$40</f>
        <v>0.8333333333333334</v>
      </c>
      <c r="F40" s="76">
        <f>$D$40</f>
        <v>0.8333333333333334</v>
      </c>
      <c r="G40" s="76">
        <f>$D$40</f>
        <v>0.8333333333333334</v>
      </c>
      <c r="H40" s="76">
        <f>$D$40</f>
        <v>0.8333333333333334</v>
      </c>
      <c r="I40" s="76">
        <f>$D$40</f>
        <v>0.8333333333333334</v>
      </c>
      <c r="J40" s="76">
        <f aca="true" t="shared" si="0" ref="J40:O40">10/6</f>
        <v>1.6666666666666667</v>
      </c>
      <c r="K40" s="76">
        <f t="shared" si="0"/>
        <v>1.6666666666666667</v>
      </c>
      <c r="L40" s="76">
        <f t="shared" si="0"/>
        <v>1.6666666666666667</v>
      </c>
      <c r="M40" s="76">
        <f t="shared" si="0"/>
        <v>1.6666666666666667</v>
      </c>
      <c r="N40" s="76">
        <f t="shared" si="0"/>
        <v>1.6666666666666667</v>
      </c>
      <c r="O40" s="76">
        <f t="shared" si="0"/>
        <v>1.6666666666666667</v>
      </c>
      <c r="P40" s="86">
        <v>0</v>
      </c>
      <c r="Q40" s="79" t="s">
        <v>40</v>
      </c>
    </row>
    <row r="41" ht="12.75">
      <c r="B41" s="43"/>
    </row>
    <row r="43" spans="2:4" ht="12.75">
      <c r="B43" s="72" t="s">
        <v>44</v>
      </c>
      <c r="C43" s="73"/>
      <c r="D43" s="5"/>
    </row>
    <row r="44" ht="12.75">
      <c r="B44" s="47"/>
    </row>
    <row r="45" spans="2:11" ht="13.5" thickBot="1">
      <c r="B45" s="5"/>
      <c r="C45" s="5"/>
      <c r="D45" s="64"/>
      <c r="E45" s="64"/>
      <c r="F45" s="64"/>
      <c r="G45" s="5"/>
      <c r="H45" s="5"/>
      <c r="I45" s="5"/>
      <c r="J45" s="5"/>
      <c r="K45" s="5"/>
    </row>
    <row r="46" spans="2:11" ht="12.75">
      <c r="B46" s="6"/>
      <c r="C46" s="7" t="s">
        <v>22</v>
      </c>
      <c r="D46" s="7" t="s">
        <v>59</v>
      </c>
      <c r="E46" s="7" t="s">
        <v>42</v>
      </c>
      <c r="F46" s="7" t="s">
        <v>60</v>
      </c>
      <c r="G46" s="121" t="s">
        <v>15</v>
      </c>
      <c r="H46" s="122"/>
      <c r="I46" s="122"/>
      <c r="J46" s="122"/>
      <c r="K46" s="123"/>
    </row>
    <row r="47" spans="2:11" ht="12.75">
      <c r="B47" s="81" t="s">
        <v>24</v>
      </c>
      <c r="C47" s="9"/>
      <c r="D47" s="10">
        <v>135000</v>
      </c>
      <c r="E47" s="10">
        <v>175000</v>
      </c>
      <c r="F47" s="10">
        <v>140000</v>
      </c>
      <c r="G47" s="118"/>
      <c r="H47" s="119"/>
      <c r="I47" s="119"/>
      <c r="J47" s="119"/>
      <c r="K47" s="120"/>
    </row>
    <row r="48" spans="2:11" ht="12.75">
      <c r="B48" s="8" t="s">
        <v>1</v>
      </c>
      <c r="C48" s="91">
        <v>45200</v>
      </c>
      <c r="D48" s="92">
        <v>45077</v>
      </c>
      <c r="E48" s="92">
        <v>45169</v>
      </c>
      <c r="F48" s="92">
        <v>44895</v>
      </c>
      <c r="G48" s="152"/>
      <c r="H48" s="153"/>
      <c r="I48" s="153"/>
      <c r="J48" s="153"/>
      <c r="K48" s="154"/>
    </row>
    <row r="49" spans="2:11" ht="90" customHeight="1">
      <c r="B49" s="13" t="s">
        <v>2</v>
      </c>
      <c r="C49" s="9"/>
      <c r="D49" s="53" t="s">
        <v>38</v>
      </c>
      <c r="E49" s="53" t="s">
        <v>39</v>
      </c>
      <c r="F49" s="53" t="s">
        <v>38</v>
      </c>
      <c r="G49" s="142" t="s">
        <v>81</v>
      </c>
      <c r="H49" s="143"/>
      <c r="I49" s="143"/>
      <c r="J49" s="143"/>
      <c r="K49" s="144"/>
    </row>
    <row r="50" spans="2:11" ht="12.75">
      <c r="B50" s="8" t="s">
        <v>5</v>
      </c>
      <c r="C50" s="9"/>
      <c r="D50" s="17">
        <v>0.05</v>
      </c>
      <c r="E50" s="31">
        <v>0</v>
      </c>
      <c r="F50" s="31">
        <v>0.15</v>
      </c>
      <c r="G50" s="146"/>
      <c r="H50" s="147"/>
      <c r="I50" s="147"/>
      <c r="J50" s="147"/>
      <c r="K50" s="148"/>
    </row>
    <row r="51" spans="2:11" ht="14.25" customHeight="1">
      <c r="B51" s="44" t="s">
        <v>25</v>
      </c>
      <c r="C51" s="45"/>
      <c r="D51" s="46">
        <f>D47*(1+D50)</f>
        <v>141750</v>
      </c>
      <c r="E51" s="46">
        <f>E47*(1+E50)</f>
        <v>175000</v>
      </c>
      <c r="F51" s="46">
        <f>F47*(1+F50)</f>
        <v>161000</v>
      </c>
      <c r="G51" s="149"/>
      <c r="H51" s="150"/>
      <c r="I51" s="150"/>
      <c r="J51" s="150"/>
      <c r="K51" s="151"/>
    </row>
    <row r="52" spans="2:11" ht="12.75">
      <c r="B52" s="94" t="str">
        <f>B32</f>
        <v>1) Eluhoone SNP, m2</v>
      </c>
      <c r="C52" s="95">
        <v>82.7</v>
      </c>
      <c r="D52" s="95">
        <v>87.9</v>
      </c>
      <c r="E52" s="95">
        <v>70.5</v>
      </c>
      <c r="F52" s="95">
        <v>110.3</v>
      </c>
      <c r="G52" s="134" t="s">
        <v>73</v>
      </c>
      <c r="H52" s="155"/>
      <c r="I52" s="155"/>
      <c r="J52" s="155"/>
      <c r="K52" s="156"/>
    </row>
    <row r="53" spans="2:11" ht="25.5">
      <c r="B53" s="14" t="s">
        <v>6</v>
      </c>
      <c r="C53" s="38"/>
      <c r="D53" s="39" t="s">
        <v>64</v>
      </c>
      <c r="E53" s="39" t="s">
        <v>30</v>
      </c>
      <c r="F53" s="39" t="s">
        <v>41</v>
      </c>
      <c r="G53" s="157"/>
      <c r="H53" s="158"/>
      <c r="I53" s="158"/>
      <c r="J53" s="158"/>
      <c r="K53" s="159"/>
    </row>
    <row r="54" spans="2:11" ht="12.75">
      <c r="B54" s="14" t="s">
        <v>8</v>
      </c>
      <c r="C54" s="38"/>
      <c r="D54" s="35">
        <v>0</v>
      </c>
      <c r="E54" s="35">
        <v>0.05</v>
      </c>
      <c r="F54" s="35">
        <v>-0.05</v>
      </c>
      <c r="G54" s="131"/>
      <c r="H54" s="132"/>
      <c r="I54" s="132"/>
      <c r="J54" s="132"/>
      <c r="K54" s="133"/>
    </row>
    <row r="55" spans="2:11" ht="29.25" customHeight="1">
      <c r="B55" s="94" t="str">
        <f>B33</f>
        <v>2) Elamu seisukord</v>
      </c>
      <c r="C55" s="96" t="s">
        <v>61</v>
      </c>
      <c r="D55" s="97" t="s">
        <v>61</v>
      </c>
      <c r="E55" s="96" t="s">
        <v>62</v>
      </c>
      <c r="F55" s="97" t="s">
        <v>63</v>
      </c>
      <c r="G55" s="145" t="s">
        <v>77</v>
      </c>
      <c r="H55" s="135"/>
      <c r="I55" s="135"/>
      <c r="J55" s="135"/>
      <c r="K55" s="136"/>
    </row>
    <row r="56" spans="2:11" ht="12.75">
      <c r="B56" s="14" t="s">
        <v>6</v>
      </c>
      <c r="C56" s="36"/>
      <c r="D56" s="39" t="s">
        <v>7</v>
      </c>
      <c r="E56" s="39" t="s">
        <v>35</v>
      </c>
      <c r="F56" s="39" t="s">
        <v>35</v>
      </c>
      <c r="G56" s="137"/>
      <c r="H56" s="138"/>
      <c r="I56" s="138"/>
      <c r="J56" s="138"/>
      <c r="K56" s="139"/>
    </row>
    <row r="57" spans="2:11" ht="13.5" customHeight="1">
      <c r="B57" s="14" t="s">
        <v>8</v>
      </c>
      <c r="C57" s="37"/>
      <c r="D57" s="34">
        <v>0</v>
      </c>
      <c r="E57" s="34">
        <f>-(10%+5%)</f>
        <v>-0.15000000000000002</v>
      </c>
      <c r="F57" s="34">
        <v>-0.1</v>
      </c>
      <c r="G57" s="21"/>
      <c r="H57" s="22"/>
      <c r="I57" s="22"/>
      <c r="J57" s="22"/>
      <c r="K57" s="23"/>
    </row>
    <row r="58" spans="2:11" ht="12.75">
      <c r="B58" s="94" t="str">
        <f>B34</f>
        <v>3) Konstruktsioonid</v>
      </c>
      <c r="C58" s="98" t="s">
        <v>67</v>
      </c>
      <c r="D58" s="97" t="s">
        <v>65</v>
      </c>
      <c r="E58" s="98" t="s">
        <v>66</v>
      </c>
      <c r="F58" s="97" t="s">
        <v>67</v>
      </c>
      <c r="G58" s="134" t="s">
        <v>68</v>
      </c>
      <c r="H58" s="135"/>
      <c r="I58" s="135"/>
      <c r="J58" s="135"/>
      <c r="K58" s="136"/>
    </row>
    <row r="59" spans="2:11" ht="13.5" customHeight="1">
      <c r="B59" s="14" t="s">
        <v>6</v>
      </c>
      <c r="C59" s="36"/>
      <c r="D59" s="20" t="s">
        <v>36</v>
      </c>
      <c r="E59" s="20" t="s">
        <v>35</v>
      </c>
      <c r="F59" s="20" t="s">
        <v>7</v>
      </c>
      <c r="G59" s="137"/>
      <c r="H59" s="138"/>
      <c r="I59" s="138"/>
      <c r="J59" s="138"/>
      <c r="K59" s="139"/>
    </row>
    <row r="60" spans="2:11" ht="13.5" customHeight="1">
      <c r="B60" s="14" t="s">
        <v>8</v>
      </c>
      <c r="C60" s="37"/>
      <c r="D60" s="34">
        <v>0.05</v>
      </c>
      <c r="E60" s="34">
        <v>-0.05</v>
      </c>
      <c r="F60" s="34">
        <v>0</v>
      </c>
      <c r="G60" s="21"/>
      <c r="H60" s="22"/>
      <c r="I60" s="22"/>
      <c r="J60" s="22"/>
      <c r="K60" s="23"/>
    </row>
    <row r="61" spans="2:11" ht="107.25" customHeight="1">
      <c r="B61" s="94" t="str">
        <f>B35</f>
        <v>4) Lisaväärtus</v>
      </c>
      <c r="C61" s="99" t="s">
        <v>72</v>
      </c>
      <c r="D61" s="99" t="s">
        <v>74</v>
      </c>
      <c r="E61" s="99" t="s">
        <v>69</v>
      </c>
      <c r="F61" s="99" t="s">
        <v>70</v>
      </c>
      <c r="G61" s="134" t="s">
        <v>78</v>
      </c>
      <c r="H61" s="135"/>
      <c r="I61" s="135"/>
      <c r="J61" s="135"/>
      <c r="K61" s="136"/>
    </row>
    <row r="62" spans="2:11" ht="38.25">
      <c r="B62" s="102" t="s">
        <v>6</v>
      </c>
      <c r="C62" s="103"/>
      <c r="D62" s="101" t="s">
        <v>75</v>
      </c>
      <c r="E62" s="101" t="s">
        <v>76</v>
      </c>
      <c r="F62" s="101" t="s">
        <v>71</v>
      </c>
      <c r="G62" s="137"/>
      <c r="H62" s="138"/>
      <c r="I62" s="138"/>
      <c r="J62" s="138"/>
      <c r="K62" s="139"/>
    </row>
    <row r="63" spans="2:11" ht="12.75">
      <c r="B63" s="14" t="s">
        <v>8</v>
      </c>
      <c r="C63" s="15"/>
      <c r="D63" s="35">
        <v>0</v>
      </c>
      <c r="E63" s="35">
        <v>0.05</v>
      </c>
      <c r="F63" s="35">
        <v>0.1</v>
      </c>
      <c r="G63" s="131"/>
      <c r="H63" s="132"/>
      <c r="I63" s="132"/>
      <c r="J63" s="132"/>
      <c r="K63" s="133"/>
    </row>
    <row r="64" spans="2:11" ht="12.75">
      <c r="B64" s="14" t="s">
        <v>9</v>
      </c>
      <c r="C64" s="15"/>
      <c r="D64" s="16">
        <f>D54+D57+D60+D63</f>
        <v>0.05</v>
      </c>
      <c r="E64" s="16">
        <f>E54+E57+E60+E63</f>
        <v>-0.10000000000000002</v>
      </c>
      <c r="F64" s="16">
        <f>F54+F57+F60+F63</f>
        <v>-0.05000000000000002</v>
      </c>
      <c r="G64" s="160"/>
      <c r="H64" s="161"/>
      <c r="I64" s="161"/>
      <c r="J64" s="161"/>
      <c r="K64" s="162"/>
    </row>
    <row r="65" spans="2:11" ht="12.75">
      <c r="B65" s="61" t="s">
        <v>31</v>
      </c>
      <c r="C65" s="62"/>
      <c r="D65" s="63">
        <f>D51*(1+D64)</f>
        <v>148837.5</v>
      </c>
      <c r="E65" s="63">
        <f>E51*(1+E64)</f>
        <v>157500</v>
      </c>
      <c r="F65" s="63">
        <f>F51*(1+F64)</f>
        <v>152950</v>
      </c>
      <c r="G65" s="163"/>
      <c r="H65" s="164"/>
      <c r="I65" s="164"/>
      <c r="J65" s="164"/>
      <c r="K65" s="165"/>
    </row>
    <row r="66" spans="2:11" ht="12.75">
      <c r="B66" s="8" t="s">
        <v>10</v>
      </c>
      <c r="C66" s="9"/>
      <c r="D66" s="17">
        <f>ABS(D50)+ABS(D54)+ABS(D57)+ABS(D60)+ABS(D63)</f>
        <v>0.1</v>
      </c>
      <c r="E66" s="17">
        <f>ABS(E50)+ABS(E54)+ABS(E57)+ABS(E60)+ABS(E63)</f>
        <v>0.3</v>
      </c>
      <c r="F66" s="17">
        <f>ABS(F50)+ABS(F54)+ABS(F57)+ABS(F60)+ABS(F63)</f>
        <v>0.4</v>
      </c>
      <c r="G66" s="107" t="s">
        <v>11</v>
      </c>
      <c r="H66" s="11"/>
      <c r="I66" s="11"/>
      <c r="J66" s="11"/>
      <c r="K66" s="12"/>
    </row>
    <row r="67" spans="2:11" ht="12.75">
      <c r="B67" s="8" t="s">
        <v>12</v>
      </c>
      <c r="C67" s="40">
        <f>D67+E67+F67</f>
        <v>1</v>
      </c>
      <c r="D67" s="11">
        <v>0.5</v>
      </c>
      <c r="E67" s="11">
        <v>0.3</v>
      </c>
      <c r="F67" s="11">
        <v>0.2</v>
      </c>
      <c r="G67" s="104" t="s">
        <v>80</v>
      </c>
      <c r="H67" s="105"/>
      <c r="I67" s="105"/>
      <c r="J67" s="105"/>
      <c r="K67" s="106"/>
    </row>
    <row r="68" spans="2:11" ht="12.75">
      <c r="B68" s="49" t="s">
        <v>33</v>
      </c>
      <c r="C68" s="57"/>
      <c r="D68" s="59">
        <f>D65*D67</f>
        <v>74418.75</v>
      </c>
      <c r="E68" s="59">
        <f>E65*E67</f>
        <v>47250</v>
      </c>
      <c r="F68" s="59">
        <f>F65*F67</f>
        <v>30590</v>
      </c>
      <c r="G68" s="107" t="s">
        <v>26</v>
      </c>
      <c r="H68" s="11"/>
      <c r="I68" s="11"/>
      <c r="J68" s="11"/>
      <c r="K68" s="12"/>
    </row>
    <row r="69" spans="2:11" ht="26.25" thickBot="1">
      <c r="B69" s="110" t="s">
        <v>32</v>
      </c>
      <c r="C69" s="60">
        <f>D68+E68+F68</f>
        <v>152258.75</v>
      </c>
      <c r="D69" s="58"/>
      <c r="E69" s="58"/>
      <c r="F69" s="58"/>
      <c r="G69" s="108" t="s">
        <v>13</v>
      </c>
      <c r="H69" s="18"/>
      <c r="I69" s="18"/>
      <c r="J69" s="18"/>
      <c r="K69" s="19"/>
    </row>
    <row r="70" spans="2:11" ht="15">
      <c r="B70" s="50"/>
      <c r="C70" s="51">
        <f>ROUND(C69,-3)</f>
        <v>152000</v>
      </c>
      <c r="D70" s="52"/>
      <c r="E70" s="52"/>
      <c r="F70" s="52"/>
      <c r="G70" s="52"/>
      <c r="H70" s="52"/>
      <c r="I70" s="52"/>
      <c r="J70" s="52"/>
      <c r="K70" s="52"/>
    </row>
    <row r="71" spans="2:11" s="47" customFormat="1" ht="12.75">
      <c r="B71" s="55"/>
      <c r="C71" s="56"/>
      <c r="D71" s="54"/>
      <c r="E71" s="54"/>
      <c r="F71" s="54"/>
      <c r="G71" s="54"/>
      <c r="H71" s="54"/>
      <c r="I71" s="5"/>
      <c r="J71" s="5"/>
      <c r="K71" s="54"/>
    </row>
    <row r="72" ht="12.75">
      <c r="B72" s="100" t="s">
        <v>27</v>
      </c>
    </row>
    <row r="73" ht="15">
      <c r="B73" s="33"/>
    </row>
    <row r="74" s="5" customFormat="1" ht="12.75">
      <c r="B74" s="82" t="s">
        <v>79</v>
      </c>
    </row>
    <row r="75" spans="2:7" ht="15">
      <c r="B75" s="109"/>
      <c r="C75" s="5"/>
      <c r="D75" s="5"/>
      <c r="E75" s="64">
        <f>C70/C52</f>
        <v>1837.968561064087</v>
      </c>
      <c r="F75" s="5"/>
      <c r="G75" s="5"/>
    </row>
    <row r="76" ht="12.75">
      <c r="B76" s="4" t="s">
        <v>16</v>
      </c>
    </row>
    <row r="77" ht="12.75">
      <c r="B77" s="30" t="s">
        <v>20</v>
      </c>
    </row>
    <row r="79" ht="12.75">
      <c r="B79" s="43" t="s">
        <v>45</v>
      </c>
    </row>
    <row r="80" ht="12.75">
      <c r="B80" s="43" t="s">
        <v>46</v>
      </c>
    </row>
    <row r="81" ht="12.75">
      <c r="B81" s="30"/>
    </row>
    <row r="82" s="52" customFormat="1" ht="12.75">
      <c r="B82" s="65"/>
    </row>
    <row r="83" spans="2:6" s="52" customFormat="1" ht="12.75">
      <c r="B83" s="66"/>
      <c r="C83" s="66"/>
      <c r="D83" s="66"/>
      <c r="E83" s="66"/>
      <c r="F83" s="66"/>
    </row>
    <row r="84" spans="2:6" s="52" customFormat="1" ht="12.75">
      <c r="B84" s="67"/>
      <c r="C84" s="68"/>
      <c r="D84" s="69"/>
      <c r="E84" s="69"/>
      <c r="F84" s="70"/>
    </row>
  </sheetData>
  <sheetProtection/>
  <mergeCells count="32">
    <mergeCell ref="C18:G18"/>
    <mergeCell ref="C20:G20"/>
    <mergeCell ref="G61:K62"/>
    <mergeCell ref="C13:G13"/>
    <mergeCell ref="C21:G21"/>
    <mergeCell ref="G64:K65"/>
    <mergeCell ref="H9:L26"/>
    <mergeCell ref="C12:G12"/>
    <mergeCell ref="C14:G14"/>
    <mergeCell ref="C15:G15"/>
    <mergeCell ref="C17:G17"/>
    <mergeCell ref="C19:G19"/>
    <mergeCell ref="G63:K63"/>
    <mergeCell ref="G58:K59"/>
    <mergeCell ref="B28:K28"/>
    <mergeCell ref="B37:K37"/>
    <mergeCell ref="G49:K49"/>
    <mergeCell ref="G55:K56"/>
    <mergeCell ref="G50:K51"/>
    <mergeCell ref="G48:K48"/>
    <mergeCell ref="G52:K53"/>
    <mergeCell ref="G54:K54"/>
    <mergeCell ref="B5:K5"/>
    <mergeCell ref="C11:G11"/>
    <mergeCell ref="C22:G22"/>
    <mergeCell ref="G47:K47"/>
    <mergeCell ref="G46:K46"/>
    <mergeCell ref="C23:G23"/>
    <mergeCell ref="C16:G16"/>
    <mergeCell ref="C25:G25"/>
    <mergeCell ref="C24:G24"/>
    <mergeCell ref="C10:G10"/>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Kersti</cp:lastModifiedBy>
  <dcterms:created xsi:type="dcterms:W3CDTF">2010-05-21T05:12:58Z</dcterms:created>
  <dcterms:modified xsi:type="dcterms:W3CDTF">2023-10-25T07:18:52Z</dcterms:modified>
  <cp:category/>
  <cp:version/>
  <cp:contentType/>
  <cp:contentStatus/>
</cp:coreProperties>
</file>